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0"/>
  </bookViews>
  <sheets>
    <sheet name="Anexa 1" sheetId="1" r:id="rId1"/>
    <sheet name="Anexa 3" sheetId="2" r:id="rId2"/>
    <sheet name="Anexa 5" sheetId="3" r:id="rId3"/>
    <sheet name="Anexa 4" sheetId="4" r:id="rId4"/>
    <sheet name="Anexa 2 buget" sheetId="5" r:id="rId5"/>
  </sheets>
  <definedNames>
    <definedName name="_xlnm.Print_Area" localSheetId="0">'Anexa 1'!$A$1:$M$73</definedName>
    <definedName name="_xlnm.Print_Area" localSheetId="4">'Anexa 2 buget'!$A$1:$S$189</definedName>
    <definedName name="_xlnm.Print_Area" localSheetId="1">'Anexa 3'!$A$1:$H$28</definedName>
    <definedName name="_xlnm.Print_Area" localSheetId="3">'Anexa 4'!$A$1:$J$80</definedName>
    <definedName name="_xlnm.Print_Area" localSheetId="2">'Anexa 5'!$A$1:$L$28</definedName>
    <definedName name="_xlnm.Print_Titles" localSheetId="0">'Anexa 1'!$9:$11</definedName>
    <definedName name="_xlnm.Print_Titles" localSheetId="3">'Anexa 4'!$5:$6</definedName>
  </definedNames>
  <calcPr fullCalcOnLoad="1"/>
</workbook>
</file>

<file path=xl/sharedStrings.xml><?xml version="1.0" encoding="utf-8"?>
<sst xmlns="http://schemas.openxmlformats.org/spreadsheetml/2006/main" count="631" uniqueCount="418">
  <si>
    <t>Aprobat</t>
  </si>
  <si>
    <t>Realizat</t>
  </si>
  <si>
    <t>Trim I</t>
  </si>
  <si>
    <t>Trim II</t>
  </si>
  <si>
    <t>Trim III</t>
  </si>
  <si>
    <t xml:space="preserve">Nr </t>
  </si>
  <si>
    <t>Crt</t>
  </si>
  <si>
    <t xml:space="preserve">INDICATORI 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</si>
  <si>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</si>
  <si>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</si>
  <si>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</si>
  <si>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</si>
  <si>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</si>
  <si>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</si>
  <si>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</si>
  <si>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</si>
  <si>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</si>
  <si>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</si>
  <si>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</si>
  <si>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</si>
  <si>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</si>
  <si>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</si>
  <si>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</si>
  <si>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</si>
  <si>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</si>
  <si>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</si>
  <si>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</si>
  <si>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</si>
  <si>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</si>
  <si>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</si>
  <si>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</si>
  <si>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</si>
  <si>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</si>
  <si>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</si>
  <si>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</si>
  <si>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</si>
  <si>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</si>
  <si>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</si>
  <si>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</si>
  <si>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</si>
  <si>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</si>
  <si>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</si>
  <si>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</si>
  <si>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</si>
  <si>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</si>
  <si>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</si>
  <si>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</si>
  <si>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</si>
  <si>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</si>
  <si>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</si>
  <si>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</si>
  <si>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</si>
  <si>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</si>
  <si>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</si>
  <si>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</si>
  <si>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</si>
  <si>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</si>
  <si>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</si>
  <si>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</si>
  <si>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</si>
  <si>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</si>
  <si>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</si>
  <si>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</si>
  <si>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</si>
  <si>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</si>
  <si>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</si>
  <si>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</si>
  <si>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</si>
  <si>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</si>
  <si>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</si>
  <si>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din vânzarea produselor</t>
  </si>
  <si>
    <t>din servicii prestate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</si>
  <si>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</si>
  <si>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</si>
  <si>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</si>
  <si>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</si>
  <si>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</si>
  <si>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</si>
  <si>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</si>
  <si>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</si>
  <si>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</si>
  <si>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</si>
  <si>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</si>
  <si>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</si>
  <si>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</si>
  <si>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</si>
  <si>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</si>
  <si>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</si>
  <si>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</si>
  <si>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</si>
  <si>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</si>
  <si>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</si>
  <si>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</si>
  <si>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</si>
  <si>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</si>
  <si>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</si>
  <si>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</si>
  <si>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</si>
  <si>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</si>
  <si>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</si>
  <si>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</si>
  <si>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</si>
  <si>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</si>
  <si>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</si>
  <si>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</si>
  <si>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</si>
  <si>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</si>
  <si>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</si>
  <si>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</si>
  <si>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</si>
  <si>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</si>
  <si>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</si>
  <si>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</si>
  <si>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</si>
  <si>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</si>
  <si>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</si>
  <si>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</si>
  <si>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</si>
  <si>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</si>
  <si>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</si>
  <si>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</si>
  <si>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</si>
  <si>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</si>
  <si>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</si>
  <si>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</si>
  <si>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</si>
  <si>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</si>
  <si>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</si>
  <si>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</si>
  <si>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</si>
  <si>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</si>
  <si>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</si>
  <si>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</si>
  <si>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</si>
  <si>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</si>
  <si>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</si>
  <si>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</si>
  <si>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</si>
  <si>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</si>
  <si>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</si>
  <si>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</si>
  <si>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</si>
  <si>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</si>
  <si>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</si>
  <si>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</si>
  <si>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</si>
  <si>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</si>
  <si>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</si>
  <si>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</si>
  <si>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</si>
  <si>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</si>
  <si>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</si>
  <si>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</si>
  <si>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</si>
  <si>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</si>
  <si>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</si>
  <si>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</si>
  <si>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</si>
  <si>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</si>
  <si>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</si>
  <si>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</si>
  <si>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</si>
  <si>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</si>
  <si>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</si>
  <si>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</si>
  <si>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</si>
  <si>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</si>
  <si>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</si>
  <si>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</si>
  <si>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</si>
  <si>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</si>
  <si>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</si>
  <si>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</si>
  <si>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</si>
  <si>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</si>
  <si>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</si>
  <si>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</si>
  <si>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</si>
  <si>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</si>
  <si>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</si>
  <si>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</si>
  <si>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</si>
  <si>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</si>
  <si>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</si>
  <si>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</si>
  <si>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</si>
  <si>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Realizat/ Preliminat  an precedent (N-1)</t>
  </si>
  <si>
    <t>Propuneri  an curent (N)</t>
  </si>
  <si>
    <t>Estimări an N+1</t>
  </si>
  <si>
    <t>Estimări an N+2</t>
  </si>
  <si>
    <t>Prevederi an precedent (N-1)</t>
  </si>
  <si>
    <t>Prevederi an N-2</t>
  </si>
  <si>
    <t>an precedent (N-1)</t>
  </si>
  <si>
    <t>an curent (N)</t>
  </si>
  <si>
    <t>an N+1</t>
  </si>
  <si>
    <t>an N+2</t>
  </si>
  <si>
    <t>Termen de realizare</t>
  </si>
  <si>
    <t>Măsura 2…………………….</t>
  </si>
  <si>
    <t>Data finalizării investiţiei</t>
  </si>
  <si>
    <t>Programul de investiţii, dotări şi sursele de finanţare</t>
  </si>
  <si>
    <t>Măsuri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</si>
  <si>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</si>
  <si>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</si>
  <si>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</si>
  <si>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</si>
  <si>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</si>
  <si>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</si>
  <si>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</si>
  <si>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</si>
  <si>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</si>
  <si>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</si>
  <si>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</si>
  <si>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</si>
  <si>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</si>
  <si>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</si>
  <si>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</si>
  <si>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</si>
  <si>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</si>
  <si>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</si>
  <si>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</si>
  <si>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</si>
  <si>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</si>
  <si>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</si>
  <si>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</si>
  <si>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</si>
  <si>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</si>
  <si>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</si>
  <si>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>f) cheltuieli privind alte contribuţii si fonduri speciale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</si>
  <si>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</si>
  <si>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</si>
  <si>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</si>
  <si>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</si>
  <si>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</si>
  <si>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</si>
  <si>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</si>
  <si>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</si>
  <si>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</si>
  <si>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</si>
  <si>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</si>
  <si>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</si>
  <si>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</si>
  <si>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</si>
  <si>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</si>
  <si>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</si>
  <si>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</si>
  <si>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</si>
  <si>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</si>
  <si>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</si>
  <si>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</si>
  <si>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</si>
  <si>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</si>
  <si>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</si>
  <si>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</si>
  <si>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</si>
  <si>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</si>
  <si>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</si>
  <si>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</si>
  <si>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</si>
  <si>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</si>
  <si>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</si>
  <si>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</si>
  <si>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</si>
  <si>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</si>
  <si>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</si>
  <si>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</si>
  <si>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</si>
  <si>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</si>
  <si>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</si>
  <si>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</si>
  <si>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</si>
  <si>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</si>
  <si>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</si>
  <si>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</si>
  <si>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</si>
  <si>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</si>
  <si>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</si>
  <si>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</si>
  <si>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</si>
  <si>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</si>
  <si>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</si>
  <si>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</si>
  <si>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</si>
  <si>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</si>
  <si>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</si>
  <si>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</si>
  <si>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</si>
  <si>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</si>
  <si>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</si>
  <si>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</si>
  <si>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</si>
  <si>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2.</t>
  </si>
  <si>
    <t xml:space="preserve">Plăţi restante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</si>
  <si>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</si>
  <si>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</si>
  <si>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</si>
  <si>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</si>
  <si>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</si>
  <si>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</si>
  <si>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</si>
  <si>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</si>
  <si>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</si>
  <si>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</si>
  <si>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</si>
  <si>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</si>
  <si>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</si>
  <si>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</si>
  <si>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Masura n…………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</si>
  <si>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</si>
  <si>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</si>
  <si>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</si>
  <si>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</si>
  <si>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</si>
  <si>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</si>
  <si>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</si>
  <si>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</si>
  <si>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</si>
  <si>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</si>
  <si>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</si>
  <si>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</si>
  <si>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</si>
  <si>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</si>
  <si>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</si>
  <si>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</si>
  <si>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</si>
  <si>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 xml:space="preserve"> - de la alte entitati</t>
  </si>
  <si>
    <t>- provizioane in legatura cu contractul de mandat</t>
  </si>
  <si>
    <t>conform HG/Ordin comun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</si>
  <si>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</si>
  <si>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</si>
  <si>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</si>
  <si>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</si>
  <si>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</si>
  <si>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</si>
  <si>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</si>
  <si>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</si>
  <si>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</si>
  <si>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</si>
  <si>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</si>
  <si>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</si>
  <si>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</si>
  <si>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</si>
  <si>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</si>
  <si>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</si>
  <si>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</si>
  <si>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</si>
  <si>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Productivitatea muncii în unităţi valorice pe total personal mediu (mii lei/persoană) (Rd.2/Rd.153)</t>
  </si>
  <si>
    <t>conform Hotararii  A.G.A</t>
  </si>
  <si>
    <t>Venituri din exploatare</t>
  </si>
  <si>
    <t>Venituri totale (rd.1+rd.2), din care:</t>
  </si>
  <si>
    <t>Anexa nr. 1</t>
  </si>
  <si>
    <t>Anexa nr. 3</t>
  </si>
  <si>
    <t>Detalierea indicatorilor economico-financiari prevăzuţi în</t>
  </si>
  <si>
    <t>Consiliul  Local al Municipiului Fagaras</t>
  </si>
  <si>
    <t xml:space="preserve">alte venituri </t>
  </si>
  <si>
    <t xml:space="preserve">din redevenţe şi chirii </t>
  </si>
  <si>
    <t>cheltuieli privind marfurile</t>
  </si>
  <si>
    <t xml:space="preserve">                     </t>
  </si>
  <si>
    <t>cheltuieli de deplasare, detaşare, transfer, din care:</t>
  </si>
  <si>
    <t xml:space="preserve">cheltuieli cu alte taxe şi impozite </t>
  </si>
  <si>
    <t>SC Pieţe Târguri şi Oboare Făgăraş SRL</t>
  </si>
  <si>
    <t>Consiliul  Local al Municipiului Făgăraş</t>
  </si>
  <si>
    <t>Gradul de realizare a veniturilor totale</t>
  </si>
  <si>
    <t>Consiliul Local al Municipiului Făgăraş</t>
  </si>
  <si>
    <t>Str.Nicolae Bălcescu, nr.25, Făgăraş,,jud. Braşov</t>
  </si>
  <si>
    <t>financiar contabil</t>
  </si>
  <si>
    <t>Conducătorul compartimentului</t>
  </si>
  <si>
    <r>
      <t xml:space="preserve">      -</t>
    </r>
    <r>
      <rPr>
        <i/>
        <sz val="8"/>
        <rFont val="Times New Roman"/>
        <family val="1"/>
      </rPr>
      <t>aferente bunurilor de natura domeniului public</t>
    </r>
  </si>
  <si>
    <t>din care:</t>
  </si>
  <si>
    <t>3a</t>
  </si>
  <si>
    <t>6a</t>
  </si>
  <si>
    <t>6b</t>
  </si>
  <si>
    <t>6c</t>
  </si>
  <si>
    <t>6d</t>
  </si>
  <si>
    <t xml:space="preserve">Cheltuieli cu alte servicii executate de terţi (Rd.47+Rd.48+Rd.50+Rd.57+Rd.62+Rd.63+Rd.67+Rd.68+Rd.69+Rd.78), din care: </t>
  </si>
  <si>
    <t>ch.de sponsorizare în domeniul medical şi sănătate</t>
  </si>
  <si>
    <t>ch. de sponsorizare în domeniile educaţie, învăţământ, social şi sport, din care:</t>
  </si>
  <si>
    <t>pentru cluburile sportive</t>
  </si>
  <si>
    <t>ch. de sponsorizare pentru alte acţiuni şi activităţi</t>
  </si>
  <si>
    <t>d) ch. privind  contribuţiile la fondurile speciale aferente fondului de salarii</t>
  </si>
  <si>
    <t>7=6d/5</t>
  </si>
  <si>
    <t>Credite pentru finantarea activitatii curente (soldul ramas de rambursat)</t>
  </si>
  <si>
    <t>-mii lei-</t>
  </si>
  <si>
    <t>8=5/3a</t>
  </si>
  <si>
    <t>x</t>
  </si>
  <si>
    <t>-mii lei</t>
  </si>
  <si>
    <t>Nr. Ord. Reg. Com.: J8/214/2012, CUI RO29759816</t>
  </si>
  <si>
    <t xml:space="preserve">bugetul de venituri si cheltuieli și repartizarea pe trimestre a acestora </t>
  </si>
  <si>
    <t>Oancea Alexandra</t>
  </si>
  <si>
    <t>Anexa nr.4</t>
  </si>
  <si>
    <t>Ch. cu sponsorizarea, potrivit O.U.G. nr.2/2015 (Rd.58+Rd.59*Rd.61), din care:</t>
  </si>
  <si>
    <t>a) cheltuieli sociale prevăzute la art. 25 din Legea nr. 227/2015 privind Codul fiscal*, cu modificările şi completările ulterioare, din care:</t>
  </si>
  <si>
    <t xml:space="preserve">b) ch. privind contribuţia la asigurări pt. somaj </t>
  </si>
  <si>
    <t>c) ch. privind  contribuţia la asigurări sociale de sănătate</t>
  </si>
  <si>
    <t>e) ch. privind  contribuţia unităţii la schemele de pensii</t>
  </si>
  <si>
    <t>Consiliul de Administratie:</t>
  </si>
  <si>
    <t>Conducatorul unitatii,</t>
  </si>
  <si>
    <t xml:space="preserve">Preliminat/Realizat </t>
  </si>
  <si>
    <t xml:space="preserve">           financiar contabil</t>
  </si>
  <si>
    <t xml:space="preserve">            Oancea Alexandra</t>
  </si>
  <si>
    <t>Bărdaș Monica Stela</t>
  </si>
  <si>
    <t>Mândraș Florin</t>
  </si>
  <si>
    <t>Bardașuc Ilie</t>
  </si>
  <si>
    <t>Drăgoiu Gheorghe Tiberiu</t>
  </si>
  <si>
    <t>Conducătorul unității,</t>
  </si>
  <si>
    <t>BUGETUL  DE  VENITURI  ŞI  CHELTUIELI  PE  ANUL  2017</t>
  </si>
  <si>
    <t xml:space="preserve">An  </t>
  </si>
  <si>
    <t>Propuneri an curent                                             (N) 2017</t>
  </si>
  <si>
    <t>Realizat an N-2 2015</t>
  </si>
  <si>
    <t>Consiliul de Administrație:</t>
  </si>
  <si>
    <t>Str. Nicolae Bălcescu, nr.25, Făgăraş, jud.Braşov</t>
  </si>
  <si>
    <t>Anexa nr. 2</t>
  </si>
  <si>
    <t>Prevederi an precedent (N-1) 2016</t>
  </si>
  <si>
    <t>Conform Hotararii AGA</t>
  </si>
  <si>
    <t>Cf HG/ Ordin</t>
  </si>
  <si>
    <t>Măsura 1 Diversificarea plajei de activitati- targuri, extindere spatii comerciale</t>
  </si>
  <si>
    <t>Anexa nr.5</t>
  </si>
  <si>
    <t>Cauza 1</t>
  </si>
  <si>
    <t xml:space="preserve">Mândraș Florin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</si>
</sst>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  <numFmt numFmtId="179" formatCode="#,##0\ &quot;lei&quot;"/>
    <numFmt numFmtId="180" formatCode="0.000"/>
    <numFmt numFmtId="181" formatCode="[$-418]d\ mmmm\ yyyy"/>
    <numFmt numFmtId="182" formatCode="dd/mm/yy;@"/>
    <numFmt numFmtId="183" formatCode="#,##0.000"/>
    <numFmt numFmtId="184" formatCode="#,##0.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0" fontId="3" fillId="0" borderId="0" xfId="57" applyFont="1" applyFill="1" applyBorder="1" applyAlignment="1">
      <alignment vertical="center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2" fillId="0" borderId="0" xfId="0" applyFont="1" applyAlignment="1">
      <alignment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7" fillId="0" borderId="10" xfId="58" applyFont="1" applyFill="1" applyBorder="1" applyAlignment="1">
      <alignment vertical="top" wrapText="1"/>
      <protection/>
    </xf>
    <xf numFmtId="0" fontId="28" fillId="0" borderId="0" xfId="58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/>
      <protection/>
    </xf>
    <xf numFmtId="0" fontId="27" fillId="0" borderId="11" xfId="58" applyFont="1" applyFill="1" applyBorder="1" applyAlignment="1">
      <alignment horizontal="left" vertical="center" wrapText="1"/>
      <protection/>
    </xf>
    <xf numFmtId="0" fontId="27" fillId="0" borderId="12" xfId="57" applyFont="1" applyFill="1" applyBorder="1" applyAlignment="1">
      <alignment horizontal="center"/>
      <protection/>
    </xf>
    <xf numFmtId="0" fontId="28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center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27" fillId="0" borderId="13" xfId="58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vertical="center" wrapText="1"/>
      <protection/>
    </xf>
    <xf numFmtId="0" fontId="27" fillId="0" borderId="13" xfId="57" applyFont="1" applyFill="1" applyBorder="1" applyAlignment="1">
      <alignment horizontal="left" vertical="top" wrapText="1"/>
      <protection/>
    </xf>
    <xf numFmtId="0" fontId="28" fillId="0" borderId="13" xfId="57" applyFont="1" applyFill="1" applyBorder="1" applyAlignment="1">
      <alignment horizontal="center" wrapText="1"/>
      <protection/>
    </xf>
    <xf numFmtId="0" fontId="27" fillId="0" borderId="14" xfId="57" applyFont="1" applyFill="1" applyBorder="1" applyAlignment="1">
      <alignment vertical="center" wrapText="1"/>
      <protection/>
    </xf>
    <xf numFmtId="0" fontId="27" fillId="0" borderId="15" xfId="57" applyFont="1" applyFill="1" applyBorder="1" applyAlignment="1">
      <alignment vertical="center" wrapText="1"/>
      <protection/>
    </xf>
    <xf numFmtId="0" fontId="27" fillId="0" borderId="16" xfId="57" applyFont="1" applyFill="1" applyBorder="1" applyAlignment="1">
      <alignment vertical="top" wrapText="1"/>
      <protection/>
    </xf>
    <xf numFmtId="0" fontId="28" fillId="0" borderId="17" xfId="0" applyFont="1" applyBorder="1" applyAlignment="1">
      <alignment vertical="top" wrapText="1"/>
    </xf>
    <xf numFmtId="0" fontId="27" fillId="0" borderId="18" xfId="58" applyFont="1" applyFill="1" applyBorder="1" applyAlignment="1">
      <alignment vertical="center"/>
      <protection/>
    </xf>
    <xf numFmtId="0" fontId="27" fillId="0" borderId="14" xfId="57" applyFont="1" applyFill="1" applyBorder="1" applyAlignment="1">
      <alignment horizontal="left" vertical="center" wrapText="1"/>
      <protection/>
    </xf>
    <xf numFmtId="0" fontId="28" fillId="0" borderId="19" xfId="0" applyFont="1" applyBorder="1" applyAlignment="1">
      <alignment vertical="top" wrapText="1"/>
    </xf>
    <xf numFmtId="0" fontId="27" fillId="0" borderId="0" xfId="57" applyFont="1" applyFill="1" applyBorder="1" applyAlignment="1">
      <alignment vertical="center" wrapText="1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horizontal="left" vertical="top" wrapText="1"/>
      <protection/>
    </xf>
    <xf numFmtId="0" fontId="28" fillId="0" borderId="0" xfId="57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wrapText="1"/>
      <protection/>
    </xf>
    <xf numFmtId="0" fontId="27" fillId="0" borderId="12" xfId="57" applyFont="1" applyFill="1" applyBorder="1" applyAlignment="1">
      <alignment horizontal="center" vertical="center"/>
      <protection/>
    </xf>
    <xf numFmtId="0" fontId="27" fillId="0" borderId="12" xfId="57" applyFont="1" applyFill="1" applyBorder="1" applyAlignment="1">
      <alignment wrapText="1"/>
      <protection/>
    </xf>
    <xf numFmtId="0" fontId="27" fillId="0" borderId="0" xfId="57" applyFont="1" applyFill="1" applyBorder="1">
      <alignment/>
      <protection/>
    </xf>
    <xf numFmtId="0" fontId="27" fillId="0" borderId="13" xfId="57" applyFont="1" applyFill="1" applyBorder="1" applyAlignment="1">
      <alignment horizontal="center" wrapText="1"/>
      <protection/>
    </xf>
    <xf numFmtId="0" fontId="27" fillId="0" borderId="13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27" fillId="0" borderId="26" xfId="0" applyFont="1" applyBorder="1" applyAlignment="1">
      <alignment horizontal="center"/>
    </xf>
    <xf numFmtId="0" fontId="31" fillId="24" borderId="26" xfId="0" applyFont="1" applyFill="1" applyBorder="1" applyAlignment="1">
      <alignment horizontal="left" vertical="top" wrapText="1"/>
    </xf>
    <xf numFmtId="49" fontId="27" fillId="0" borderId="26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57" applyFont="1" applyFill="1" applyAlignment="1">
      <alignment horizontal="left"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30" fillId="0" borderId="0" xfId="57" applyFont="1" applyFill="1" applyBorder="1" applyAlignment="1">
      <alignment vertical="center"/>
      <protection/>
    </xf>
    <xf numFmtId="0" fontId="30" fillId="0" borderId="0" xfId="57" applyFont="1" applyFill="1" applyAlignment="1">
      <alignment wrapText="1"/>
      <protection/>
    </xf>
    <xf numFmtId="0" fontId="27" fillId="0" borderId="0" xfId="57" applyFont="1" applyFill="1" applyAlignment="1">
      <alignment horizontal="center"/>
      <protection/>
    </xf>
    <xf numFmtId="0" fontId="30" fillId="0" borderId="0" xfId="57" applyFont="1" applyFill="1" applyAlignment="1">
      <alignment horizontal="center"/>
      <protection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9" fontId="30" fillId="0" borderId="10" xfId="0" applyNumberFormat="1" applyFont="1" applyBorder="1" applyAlignment="1">
      <alignment horizontal="center"/>
    </xf>
    <xf numFmtId="9" fontId="30" fillId="0" borderId="27" xfId="0" applyNumberFormat="1" applyFont="1" applyBorder="1" applyAlignment="1">
      <alignment horizontal="center"/>
    </xf>
    <xf numFmtId="9" fontId="30" fillId="0" borderId="28" xfId="0" applyNumberFormat="1" applyFont="1" applyBorder="1" applyAlignment="1">
      <alignment horizontal="center"/>
    </xf>
    <xf numFmtId="9" fontId="30" fillId="0" borderId="29" xfId="0" applyNumberFormat="1" applyFont="1" applyBorder="1" applyAlignment="1">
      <alignment horizontal="center"/>
    </xf>
    <xf numFmtId="0" fontId="26" fillId="0" borderId="0" xfId="58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3" fillId="0" borderId="0" xfId="0" applyFont="1" applyAlignment="1">
      <alignment horizontal="right"/>
    </xf>
    <xf numFmtId="0" fontId="36" fillId="0" borderId="0" xfId="0" applyFont="1" applyAlignment="1">
      <alignment/>
    </xf>
    <xf numFmtId="0" fontId="27" fillId="0" borderId="0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left" vertical="center" wrapText="1"/>
      <protection/>
    </xf>
    <xf numFmtId="0" fontId="27" fillId="0" borderId="0" xfId="57" applyFont="1" applyFill="1" applyBorder="1" applyAlignment="1">
      <alignment horizontal="left" vertical="top" wrapText="1"/>
      <protection/>
    </xf>
    <xf numFmtId="0" fontId="28" fillId="0" borderId="0" xfId="57" applyFont="1" applyFill="1" applyBorder="1" applyAlignment="1">
      <alignment horizontal="center" wrapText="1"/>
      <protection/>
    </xf>
    <xf numFmtId="0" fontId="30" fillId="0" borderId="0" xfId="57" applyFont="1" applyFill="1" applyBorder="1" applyAlignment="1">
      <alignment horizontal="center" wrapText="1"/>
      <protection/>
    </xf>
    <xf numFmtId="9" fontId="30" fillId="0" borderId="0" xfId="57" applyNumberFormat="1" applyFont="1" applyFill="1" applyBorder="1" applyAlignment="1">
      <alignment horizontal="center" wrapText="1"/>
      <protection/>
    </xf>
    <xf numFmtId="0" fontId="30" fillId="0" borderId="0" xfId="57" applyFont="1" applyFill="1" applyBorder="1" applyAlignment="1">
      <alignment horizontal="center"/>
      <protection/>
    </xf>
    <xf numFmtId="9" fontId="30" fillId="0" borderId="0" xfId="57" applyNumberFormat="1" applyFont="1" applyFill="1" applyBorder="1" applyAlignment="1">
      <alignment horizontal="center"/>
      <protection/>
    </xf>
    <xf numFmtId="0" fontId="35" fillId="0" borderId="0" xfId="58" applyFont="1" applyFill="1" applyBorder="1" applyAlignment="1">
      <alignment horizontal="center" vertical="center" wrapText="1"/>
      <protection/>
    </xf>
    <xf numFmtId="4" fontId="30" fillId="0" borderId="27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6" fillId="0" borderId="0" xfId="58" applyFont="1" applyFill="1" applyBorder="1" applyAlignment="1">
      <alignment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24" borderId="10" xfId="58" applyFont="1" applyFill="1" applyBorder="1" applyAlignment="1">
      <alignment horizontal="center"/>
      <protection/>
    </xf>
    <xf numFmtId="0" fontId="26" fillId="24" borderId="10" xfId="58" applyFont="1" applyFill="1" applyBorder="1" applyAlignment="1">
      <alignment horizontal="center"/>
      <protection/>
    </xf>
    <xf numFmtId="0" fontId="38" fillId="24" borderId="10" xfId="58" applyFont="1" applyFill="1" applyBorder="1" applyAlignment="1">
      <alignment horizontal="center"/>
      <protection/>
    </xf>
    <xf numFmtId="4" fontId="38" fillId="24" borderId="10" xfId="58" applyNumberFormat="1" applyFont="1" applyFill="1" applyBorder="1" applyAlignment="1">
      <alignment horizontal="center"/>
      <protection/>
    </xf>
    <xf numFmtId="4" fontId="38" fillId="24" borderId="11" xfId="58" applyNumberFormat="1" applyFont="1" applyFill="1" applyBorder="1" applyAlignment="1">
      <alignment horizontal="center"/>
      <protection/>
    </xf>
    <xf numFmtId="10" fontId="42" fillId="24" borderId="10" xfId="0" applyNumberFormat="1" applyFont="1" applyFill="1" applyBorder="1" applyAlignment="1">
      <alignment horizontal="center"/>
    </xf>
    <xf numFmtId="0" fontId="29" fillId="24" borderId="10" xfId="58" applyFont="1" applyFill="1" applyBorder="1" applyAlignment="1">
      <alignment horizontal="center" vertical="center" wrapText="1"/>
      <protection/>
    </xf>
    <xf numFmtId="4" fontId="38" fillId="24" borderId="11" xfId="58" applyNumberFormat="1" applyFont="1" applyFill="1" applyBorder="1" applyAlignment="1">
      <alignment horizontal="center"/>
      <protection/>
    </xf>
    <xf numFmtId="0" fontId="42" fillId="24" borderId="10" xfId="0" applyFont="1" applyFill="1" applyBorder="1" applyAlignment="1">
      <alignment horizontal="center"/>
    </xf>
    <xf numFmtId="4" fontId="42" fillId="24" borderId="10" xfId="0" applyNumberFormat="1" applyFont="1" applyFill="1" applyBorder="1" applyAlignment="1">
      <alignment horizontal="center"/>
    </xf>
    <xf numFmtId="0" fontId="38" fillId="24" borderId="11" xfId="58" applyFont="1" applyFill="1" applyBorder="1" applyAlignment="1">
      <alignment horizontal="center"/>
      <protection/>
    </xf>
    <xf numFmtId="0" fontId="29" fillId="24" borderId="10" xfId="58" applyFont="1" applyFill="1" applyBorder="1" applyAlignment="1">
      <alignment vertical="center" wrapText="1"/>
      <protection/>
    </xf>
    <xf numFmtId="4" fontId="38" fillId="24" borderId="10" xfId="58" applyNumberFormat="1" applyFont="1" applyFill="1" applyBorder="1" applyAlignment="1">
      <alignment horizontal="center"/>
      <protection/>
    </xf>
    <xf numFmtId="10" fontId="38" fillId="24" borderId="10" xfId="0" applyNumberFormat="1" applyFont="1" applyFill="1" applyBorder="1" applyAlignment="1">
      <alignment horizontal="center"/>
    </xf>
    <xf numFmtId="0" fontId="40" fillId="24" borderId="10" xfId="58" applyFont="1" applyFill="1" applyBorder="1" applyAlignment="1">
      <alignment vertical="center" wrapText="1"/>
      <protection/>
    </xf>
    <xf numFmtId="0" fontId="38" fillId="24" borderId="10" xfId="0" applyFont="1" applyFill="1" applyBorder="1" applyAlignment="1">
      <alignment horizontal="center"/>
    </xf>
    <xf numFmtId="4" fontId="38" fillId="24" borderId="10" xfId="0" applyNumberFormat="1" applyFont="1" applyFill="1" applyBorder="1" applyAlignment="1">
      <alignment horizontal="center"/>
    </xf>
    <xf numFmtId="0" fontId="39" fillId="24" borderId="10" xfId="58" applyFont="1" applyFill="1" applyBorder="1" applyAlignment="1">
      <alignment horizontal="left" vertical="top" wrapText="1"/>
      <protection/>
    </xf>
    <xf numFmtId="49" fontId="29" fillId="24" borderId="10" xfId="58" applyNumberFormat="1" applyFont="1" applyFill="1" applyBorder="1" applyAlignment="1">
      <alignment horizontal="left" vertical="top" wrapText="1"/>
      <protection/>
    </xf>
    <xf numFmtId="0" fontId="29" fillId="24" borderId="11" xfId="58" applyFont="1" applyFill="1" applyBorder="1" applyAlignment="1">
      <alignment horizontal="center" vertical="center"/>
      <protection/>
    </xf>
    <xf numFmtId="0" fontId="29" fillId="24" borderId="10" xfId="58" applyFont="1" applyFill="1" applyBorder="1" applyAlignment="1">
      <alignment horizontal="left" vertical="center"/>
      <protection/>
    </xf>
    <xf numFmtId="0" fontId="29" fillId="24" borderId="18" xfId="58" applyFont="1" applyFill="1" applyBorder="1" applyAlignment="1">
      <alignment vertical="top" wrapText="1"/>
      <protection/>
    </xf>
    <xf numFmtId="0" fontId="29" fillId="24" borderId="0" xfId="58" applyFont="1" applyFill="1" applyBorder="1" applyAlignment="1">
      <alignment horizontal="center" vertical="center"/>
      <protection/>
    </xf>
    <xf numFmtId="49" fontId="29" fillId="24" borderId="18" xfId="58" applyNumberFormat="1" applyFont="1" applyFill="1" applyBorder="1" applyAlignment="1">
      <alignment horizontal="left" vertical="top" wrapText="1"/>
      <protection/>
    </xf>
    <xf numFmtId="0" fontId="29" fillId="24" borderId="30" xfId="58" applyFont="1" applyFill="1" applyBorder="1" applyAlignment="1">
      <alignment horizontal="left" vertical="top" wrapText="1"/>
      <protection/>
    </xf>
    <xf numFmtId="0" fontId="29" fillId="24" borderId="30" xfId="58" applyFont="1" applyFill="1" applyBorder="1" applyAlignment="1">
      <alignment horizontal="left" vertical="center" wrapText="1"/>
      <protection/>
    </xf>
    <xf numFmtId="4" fontId="38" fillId="24" borderId="31" xfId="58" applyNumberFormat="1" applyFont="1" applyFill="1" applyBorder="1" applyAlignment="1">
      <alignment horizontal="center"/>
      <protection/>
    </xf>
    <xf numFmtId="0" fontId="29" fillId="24" borderId="10" xfId="57" applyFont="1" applyFill="1" applyBorder="1" applyAlignment="1">
      <alignment horizontal="center" vertical="center" wrapText="1"/>
      <protection/>
    </xf>
    <xf numFmtId="4" fontId="38" fillId="24" borderId="10" xfId="57" applyNumberFormat="1" applyFont="1" applyFill="1" applyBorder="1" applyAlignment="1">
      <alignment horizontal="center" wrapText="1"/>
      <protection/>
    </xf>
    <xf numFmtId="4" fontId="38" fillId="24" borderId="11" xfId="57" applyNumberFormat="1" applyFont="1" applyFill="1" applyBorder="1" applyAlignment="1">
      <alignment horizontal="center" wrapText="1"/>
      <protection/>
    </xf>
    <xf numFmtId="0" fontId="29" fillId="24" borderId="32" xfId="58" applyFont="1" applyFill="1" applyBorder="1" applyAlignment="1">
      <alignment horizontal="center" vertical="center" wrapText="1"/>
      <protection/>
    </xf>
    <xf numFmtId="4" fontId="38" fillId="24" borderId="33" xfId="58" applyNumberFormat="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/>
    </xf>
    <xf numFmtId="4" fontId="38" fillId="24" borderId="27" xfId="58" applyNumberFormat="1" applyFont="1" applyFill="1" applyBorder="1" applyAlignment="1">
      <alignment horizontal="center"/>
      <protection/>
    </xf>
    <xf numFmtId="0" fontId="29" fillId="24" borderId="18" xfId="58" applyFont="1" applyFill="1" applyBorder="1" applyAlignment="1">
      <alignment horizontal="center" vertical="center"/>
      <protection/>
    </xf>
    <xf numFmtId="0" fontId="39" fillId="24" borderId="34" xfId="58" applyFont="1" applyFill="1" applyBorder="1" applyAlignment="1">
      <alignment horizontal="center" vertical="center"/>
      <protection/>
    </xf>
    <xf numFmtId="0" fontId="39" fillId="24" borderId="30" xfId="58" applyFont="1" applyFill="1" applyBorder="1" applyAlignment="1">
      <alignment horizontal="center" vertical="center"/>
      <protection/>
    </xf>
    <xf numFmtId="0" fontId="29" fillId="24" borderId="30" xfId="57" applyFont="1" applyFill="1" applyBorder="1" applyAlignment="1">
      <alignment horizontal="left" vertical="top" wrapText="1"/>
      <protection/>
    </xf>
    <xf numFmtId="0" fontId="27" fillId="24" borderId="30" xfId="58" applyFont="1" applyFill="1" applyBorder="1" applyAlignment="1">
      <alignment horizontal="center"/>
      <protection/>
    </xf>
    <xf numFmtId="0" fontId="26" fillId="24" borderId="30" xfId="58" applyFont="1" applyFill="1" applyBorder="1" applyAlignment="1">
      <alignment horizontal="center"/>
      <protection/>
    </xf>
    <xf numFmtId="0" fontId="38" fillId="24" borderId="30" xfId="58" applyFont="1" applyFill="1" applyBorder="1" applyAlignment="1">
      <alignment horizontal="center"/>
      <protection/>
    </xf>
    <xf numFmtId="0" fontId="38" fillId="24" borderId="10" xfId="58" applyFont="1" applyFill="1" applyBorder="1" applyAlignment="1">
      <alignment horizontal="center" vertical="center"/>
      <protection/>
    </xf>
    <xf numFmtId="0" fontId="43" fillId="24" borderId="10" xfId="58" applyFont="1" applyFill="1" applyBorder="1" applyAlignment="1">
      <alignment horizontal="center" vertical="center"/>
      <protection/>
    </xf>
    <xf numFmtId="0" fontId="38" fillId="24" borderId="10" xfId="58" applyFont="1" applyFill="1" applyBorder="1" applyAlignment="1">
      <alignment vertical="top" wrapText="1"/>
      <protection/>
    </xf>
    <xf numFmtId="0" fontId="38" fillId="24" borderId="10" xfId="58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30" fillId="0" borderId="0" xfId="57" applyFont="1" applyFill="1" applyAlignment="1">
      <alignment vertical="center"/>
      <protection/>
    </xf>
    <xf numFmtId="0" fontId="29" fillId="24" borderId="10" xfId="58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30" fillId="0" borderId="0" xfId="58" applyFont="1" applyFill="1" applyBorder="1" applyAlignment="1">
      <alignment vertical="center" wrapText="1"/>
      <protection/>
    </xf>
    <xf numFmtId="0" fontId="29" fillId="24" borderId="10" xfId="58" applyFont="1" applyFill="1" applyBorder="1" applyAlignment="1">
      <alignment horizontal="center" vertical="center"/>
      <protection/>
    </xf>
    <xf numFmtId="0" fontId="29" fillId="24" borderId="10" xfId="58" applyFont="1" applyFill="1" applyBorder="1" applyAlignment="1">
      <alignment horizontal="left" vertical="top" wrapText="1"/>
      <protection/>
    </xf>
    <xf numFmtId="0" fontId="29" fillId="24" borderId="18" xfId="58" applyFont="1" applyFill="1" applyBorder="1" applyAlignment="1">
      <alignment horizontal="left" vertical="top" wrapText="1"/>
      <protection/>
    </xf>
    <xf numFmtId="0" fontId="29" fillId="24" borderId="10" xfId="58" applyFont="1" applyFill="1" applyBorder="1" applyAlignment="1">
      <alignment horizontal="left" vertical="center" wrapText="1"/>
      <protection/>
    </xf>
    <xf numFmtId="0" fontId="29" fillId="24" borderId="10" xfId="58" applyFont="1" applyFill="1" applyBorder="1" applyAlignment="1">
      <alignment vertical="center"/>
      <protection/>
    </xf>
    <xf numFmtId="0" fontId="29" fillId="24" borderId="10" xfId="58" applyFont="1" applyFill="1" applyBorder="1" applyAlignment="1">
      <alignment vertical="top" wrapText="1"/>
      <protection/>
    </xf>
    <xf numFmtId="0" fontId="29" fillId="24" borderId="30" xfId="58" applyFont="1" applyFill="1" applyBorder="1" applyAlignment="1">
      <alignment horizontal="center" vertical="center"/>
      <protection/>
    </xf>
    <xf numFmtId="0" fontId="29" fillId="24" borderId="27" xfId="58" applyFont="1" applyFill="1" applyBorder="1" applyAlignment="1">
      <alignment horizontal="center" vertical="center"/>
      <protection/>
    </xf>
    <xf numFmtId="0" fontId="29" fillId="24" borderId="10" xfId="57" applyFont="1" applyFill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45" fillId="0" borderId="0" xfId="0" applyFont="1" applyAlignment="1">
      <alignment/>
    </xf>
    <xf numFmtId="0" fontId="26" fillId="0" borderId="0" xfId="58" applyFont="1" applyFill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7" fillId="0" borderId="0" xfId="58" applyFont="1" applyFill="1" applyBorder="1" applyAlignment="1">
      <alignment vertical="center" wrapText="1"/>
      <protection/>
    </xf>
    <xf numFmtId="0" fontId="27" fillId="24" borderId="10" xfId="58" applyFont="1" applyFill="1" applyBorder="1" applyAlignment="1">
      <alignment horizontal="center" vertical="center" wrapText="1"/>
      <protection/>
    </xf>
    <xf numFmtId="0" fontId="27" fillId="24" borderId="27" xfId="58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27" fillId="24" borderId="35" xfId="58" applyFont="1" applyFill="1" applyBorder="1" applyAlignment="1">
      <alignment horizontal="center" vertical="center"/>
      <protection/>
    </xf>
    <xf numFmtId="0" fontId="27" fillId="24" borderId="10" xfId="58" applyFont="1" applyFill="1" applyBorder="1" applyAlignment="1">
      <alignment horizontal="center" vertical="center"/>
      <protection/>
    </xf>
    <xf numFmtId="0" fontId="27" fillId="24" borderId="11" xfId="58" applyFont="1" applyFill="1" applyBorder="1" applyAlignment="1">
      <alignment horizontal="center" vertical="center"/>
      <protection/>
    </xf>
    <xf numFmtId="183" fontId="38" fillId="24" borderId="10" xfId="58" applyNumberFormat="1" applyFont="1" applyFill="1" applyBorder="1" applyAlignment="1">
      <alignment horizontal="center"/>
      <protection/>
    </xf>
    <xf numFmtId="0" fontId="42" fillId="24" borderId="10" xfId="0" applyFont="1" applyFill="1" applyBorder="1" applyAlignment="1">
      <alignment horizontal="center"/>
    </xf>
    <xf numFmtId="4" fontId="38" fillId="24" borderId="11" xfId="0" applyNumberFormat="1" applyFont="1" applyFill="1" applyBorder="1" applyAlignment="1">
      <alignment horizontal="center"/>
    </xf>
    <xf numFmtId="0" fontId="38" fillId="24" borderId="10" xfId="58" applyFont="1" applyFill="1" applyBorder="1" applyAlignment="1">
      <alignment horizontal="center"/>
      <protection/>
    </xf>
    <xf numFmtId="0" fontId="27" fillId="24" borderId="36" xfId="58" applyFont="1" applyFill="1" applyBorder="1" applyAlignment="1">
      <alignment horizontal="center" vertical="center"/>
      <protection/>
    </xf>
    <xf numFmtId="0" fontId="27" fillId="24" borderId="36" xfId="57" applyFont="1" applyFill="1" applyBorder="1" applyAlignment="1">
      <alignment horizontal="center" vertical="center" wrapText="1"/>
      <protection/>
    </xf>
    <xf numFmtId="0" fontId="27" fillId="24" borderId="36" xfId="58" applyFont="1" applyFill="1" applyBorder="1" applyAlignment="1">
      <alignment horizontal="center" vertical="center" wrapText="1"/>
      <protection/>
    </xf>
    <xf numFmtId="0" fontId="27" fillId="24" borderId="37" xfId="58" applyFont="1" applyFill="1" applyBorder="1" applyAlignment="1">
      <alignment horizontal="center" vertical="center" wrapText="1"/>
      <protection/>
    </xf>
    <xf numFmtId="0" fontId="26" fillId="24" borderId="37" xfId="58" applyFont="1" applyFill="1" applyBorder="1" applyAlignment="1">
      <alignment horizontal="center" vertical="center"/>
      <protection/>
    </xf>
    <xf numFmtId="0" fontId="27" fillId="24" borderId="37" xfId="58" applyFont="1" applyFill="1" applyBorder="1" applyAlignment="1">
      <alignment horizontal="center" vertical="center"/>
      <protection/>
    </xf>
    <xf numFmtId="0" fontId="28" fillId="24" borderId="37" xfId="58" applyFont="1" applyFill="1" applyBorder="1" applyAlignment="1">
      <alignment horizontal="center" vertical="center"/>
      <protection/>
    </xf>
    <xf numFmtId="0" fontId="28" fillId="24" borderId="10" xfId="58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7" fillId="24" borderId="10" xfId="58" applyFont="1" applyFill="1" applyBorder="1" applyAlignment="1">
      <alignment horizontal="center"/>
      <protection/>
    </xf>
    <xf numFmtId="0" fontId="26" fillId="24" borderId="10" xfId="58" applyFont="1" applyFill="1" applyBorder="1" applyAlignment="1">
      <alignment horizontal="center"/>
      <protection/>
    </xf>
    <xf numFmtId="4" fontId="46" fillId="24" borderId="10" xfId="0" applyNumberFormat="1" applyFont="1" applyFill="1" applyBorder="1" applyAlignment="1">
      <alignment horizontal="center"/>
    </xf>
    <xf numFmtId="0" fontId="47" fillId="24" borderId="10" xfId="58" applyFont="1" applyFill="1" applyBorder="1" applyAlignment="1">
      <alignment horizontal="center"/>
      <protection/>
    </xf>
    <xf numFmtId="0" fontId="32" fillId="24" borderId="10" xfId="58" applyFont="1" applyFill="1" applyBorder="1" applyAlignment="1">
      <alignment horizontal="center"/>
      <protection/>
    </xf>
    <xf numFmtId="0" fontId="46" fillId="24" borderId="10" xfId="58" applyFont="1" applyFill="1" applyBorder="1" applyAlignment="1">
      <alignment horizontal="center"/>
      <protection/>
    </xf>
    <xf numFmtId="4" fontId="46" fillId="24" borderId="11" xfId="58" applyNumberFormat="1" applyFont="1" applyFill="1" applyBorder="1" applyAlignment="1">
      <alignment horizontal="center"/>
      <protection/>
    </xf>
    <xf numFmtId="10" fontId="46" fillId="24" borderId="10" xfId="0" applyNumberFormat="1" applyFont="1" applyFill="1" applyBorder="1" applyAlignment="1">
      <alignment horizontal="center"/>
    </xf>
    <xf numFmtId="0" fontId="26" fillId="24" borderId="10" xfId="57" applyFont="1" applyFill="1" applyBorder="1" applyAlignment="1">
      <alignment horizontal="center" wrapText="1"/>
      <protection/>
    </xf>
    <xf numFmtId="0" fontId="38" fillId="24" borderId="10" xfId="57" applyFont="1" applyFill="1" applyBorder="1" applyAlignment="1">
      <alignment horizontal="center" wrapText="1"/>
      <protection/>
    </xf>
    <xf numFmtId="0" fontId="26" fillId="24" borderId="27" xfId="58" applyFont="1" applyFill="1" applyBorder="1" applyAlignment="1">
      <alignment horizontal="center"/>
      <protection/>
    </xf>
    <xf numFmtId="0" fontId="38" fillId="24" borderId="27" xfId="58" applyFont="1" applyFill="1" applyBorder="1" applyAlignment="1">
      <alignment horizontal="center"/>
      <protection/>
    </xf>
    <xf numFmtId="0" fontId="26" fillId="24" borderId="11" xfId="58" applyFont="1" applyFill="1" applyBorder="1" applyAlignment="1">
      <alignment vertical="center"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58" applyFont="1" applyFill="1" applyBorder="1" applyAlignment="1">
      <alignment vertical="center" wrapText="1"/>
      <protection/>
    </xf>
    <xf numFmtId="0" fontId="49" fillId="0" borderId="0" xfId="57" applyFont="1" applyFill="1" applyBorder="1" applyAlignment="1">
      <alignment horizontal="center"/>
      <protection/>
    </xf>
    <xf numFmtId="0" fontId="48" fillId="0" borderId="0" xfId="57" applyFont="1" applyFill="1" applyBorder="1" applyAlignment="1">
      <alignment horizontal="center"/>
      <protection/>
    </xf>
    <xf numFmtId="0" fontId="48" fillId="0" borderId="0" xfId="57" applyFont="1" applyFill="1" applyBorder="1" applyAlignment="1">
      <alignment/>
      <protection/>
    </xf>
    <xf numFmtId="0" fontId="49" fillId="0" borderId="0" xfId="57" applyFont="1" applyFill="1" applyBorder="1" applyAlignment="1">
      <alignment/>
      <protection/>
    </xf>
    <xf numFmtId="0" fontId="48" fillId="0" borderId="0" xfId="57" applyFont="1" applyFill="1" applyBorder="1">
      <alignment/>
      <protection/>
    </xf>
    <xf numFmtId="0" fontId="27" fillId="0" borderId="21" xfId="0" applyFont="1" applyBorder="1" applyAlignment="1">
      <alignment horizontal="center" wrapText="1"/>
    </xf>
    <xf numFmtId="0" fontId="50" fillId="0" borderId="0" xfId="57" applyFont="1" applyFill="1" applyBorder="1">
      <alignment/>
      <protection/>
    </xf>
    <xf numFmtId="4" fontId="30" fillId="0" borderId="13" xfId="57" applyNumberFormat="1" applyFont="1" applyFill="1" applyBorder="1" applyAlignment="1">
      <alignment horizontal="center" wrapText="1"/>
      <protection/>
    </xf>
    <xf numFmtId="9" fontId="30" fillId="0" borderId="13" xfId="57" applyNumberFormat="1" applyFont="1" applyFill="1" applyBorder="1" applyAlignment="1">
      <alignment horizontal="center" wrapText="1"/>
      <protection/>
    </xf>
    <xf numFmtId="9" fontId="30" fillId="0" borderId="13" xfId="57" applyNumberFormat="1" applyFont="1" applyFill="1" applyBorder="1" applyAlignment="1">
      <alignment horizontal="center"/>
      <protection/>
    </xf>
    <xf numFmtId="4" fontId="30" fillId="0" borderId="13" xfId="57" applyNumberFormat="1" applyFont="1" applyFill="1" applyBorder="1" applyAlignment="1">
      <alignment horizontal="center"/>
      <protection/>
    </xf>
    <xf numFmtId="0" fontId="30" fillId="0" borderId="13" xfId="57" applyFont="1" applyFill="1" applyBorder="1" applyAlignment="1">
      <alignment horizontal="center" wrapText="1"/>
      <protection/>
    </xf>
    <xf numFmtId="0" fontId="30" fillId="0" borderId="13" xfId="57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52" fillId="0" borderId="0" xfId="58" applyFont="1" applyFill="1" applyBorder="1" applyAlignment="1">
      <alignment vertical="center" wrapText="1"/>
      <protection/>
    </xf>
    <xf numFmtId="0" fontId="27" fillId="0" borderId="0" xfId="0" applyFont="1" applyAlignment="1">
      <alignment/>
    </xf>
    <xf numFmtId="2" fontId="27" fillId="0" borderId="2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2" fontId="27" fillId="0" borderId="38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/>
    </xf>
    <xf numFmtId="0" fontId="30" fillId="0" borderId="46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28" fillId="0" borderId="48" xfId="0" applyFont="1" applyBorder="1" applyAlignment="1">
      <alignment/>
    </xf>
    <xf numFmtId="0" fontId="45" fillId="0" borderId="10" xfId="0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49" xfId="0" applyFont="1" applyBorder="1" applyAlignment="1">
      <alignment/>
    </xf>
    <xf numFmtId="4" fontId="27" fillId="0" borderId="49" xfId="0" applyNumberFormat="1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9" fillId="0" borderId="48" xfId="0" applyFont="1" applyBorder="1" applyAlignment="1">
      <alignment horizontal="center" vertical="center" wrapText="1"/>
    </xf>
    <xf numFmtId="0" fontId="28" fillId="0" borderId="46" xfId="0" applyFont="1" applyBorder="1" applyAlignment="1">
      <alignment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9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0" xfId="58" applyFont="1" applyFill="1" applyBorder="1" applyAlignment="1">
      <alignment vertical="center" wrapText="1"/>
      <protection/>
    </xf>
    <xf numFmtId="0" fontId="33" fillId="0" borderId="0" xfId="0" applyFont="1" applyAlignment="1">
      <alignment/>
    </xf>
    <xf numFmtId="0" fontId="27" fillId="0" borderId="13" xfId="57" applyFont="1" applyFill="1" applyBorder="1" applyAlignment="1">
      <alignment horizontal="left" vertical="top" wrapText="1"/>
      <protection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9" fontId="27" fillId="0" borderId="37" xfId="0" applyNumberFormat="1" applyFont="1" applyBorder="1" applyAlignment="1">
      <alignment horizontal="center" wrapText="1"/>
    </xf>
    <xf numFmtId="0" fontId="35" fillId="0" borderId="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30" fillId="0" borderId="0" xfId="57" applyFont="1" applyFill="1" applyAlignment="1">
      <alignment horizontal="left" vertical="center"/>
      <protection/>
    </xf>
    <xf numFmtId="0" fontId="27" fillId="0" borderId="13" xfId="58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7" fillId="0" borderId="14" xfId="57" applyFont="1" applyFill="1" applyBorder="1" applyAlignment="1">
      <alignment horizontal="left" vertical="center" wrapText="1"/>
      <protection/>
    </xf>
    <xf numFmtId="0" fontId="27" fillId="0" borderId="16" xfId="58" applyFont="1" applyFill="1" applyBorder="1" applyAlignment="1">
      <alignment horizontal="center" vertical="center" wrapText="1"/>
      <protection/>
    </xf>
    <xf numFmtId="0" fontId="27" fillId="0" borderId="19" xfId="58" applyFont="1" applyFill="1" applyBorder="1" applyAlignment="1">
      <alignment horizontal="center" vertical="center" wrapText="1"/>
      <protection/>
    </xf>
    <xf numFmtId="0" fontId="28" fillId="0" borderId="13" xfId="57" applyFont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left" vertical="center"/>
      <protection/>
    </xf>
    <xf numFmtId="0" fontId="27" fillId="0" borderId="0" xfId="57" applyFont="1" applyFill="1" applyAlignment="1">
      <alignment horizontal="center" vertical="center" wrapText="1"/>
      <protection/>
    </xf>
    <xf numFmtId="0" fontId="45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45" fillId="0" borderId="5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26" fillId="0" borderId="56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3" fontId="26" fillId="0" borderId="27" xfId="0" applyNumberFormat="1" applyFont="1" applyBorder="1" applyAlignment="1">
      <alignment/>
    </xf>
    <xf numFmtId="0" fontId="27" fillId="0" borderId="57" xfId="57" applyFont="1" applyFill="1" applyBorder="1" applyAlignment="1">
      <alignment horizontal="left" vertical="center" wrapText="1"/>
      <protection/>
    </xf>
    <xf numFmtId="0" fontId="28" fillId="0" borderId="14" xfId="57" applyFont="1" applyBorder="1" applyAlignment="1">
      <alignment vertical="center" wrapText="1"/>
      <protection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35" xfId="0" applyFont="1" applyBorder="1" applyAlignment="1">
      <alignment wrapText="1"/>
    </xf>
    <xf numFmtId="0" fontId="26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5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35" xfId="0" applyFont="1" applyBorder="1" applyAlignment="1">
      <alignment wrapText="1"/>
    </xf>
    <xf numFmtId="0" fontId="45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11" xfId="0" applyFont="1" applyBorder="1" applyAlignment="1">
      <alignment horizontal="right" vertical="center" wrapText="1"/>
    </xf>
    <xf numFmtId="0" fontId="45" fillId="0" borderId="58" xfId="0" applyFont="1" applyBorder="1" applyAlignment="1">
      <alignment/>
    </xf>
    <xf numFmtId="0" fontId="45" fillId="0" borderId="59" xfId="0" applyFont="1" applyBorder="1" applyAlignment="1">
      <alignment/>
    </xf>
    <xf numFmtId="0" fontId="26" fillId="0" borderId="58" xfId="0" applyFont="1" applyBorder="1" applyAlignment="1">
      <alignment wrapText="1"/>
    </xf>
    <xf numFmtId="0" fontId="26" fillId="0" borderId="49" xfId="0" applyFont="1" applyBorder="1" applyAlignment="1">
      <alignment/>
    </xf>
    <xf numFmtId="0" fontId="45" fillId="0" borderId="49" xfId="0" applyFont="1" applyBorder="1" applyAlignment="1">
      <alignment/>
    </xf>
    <xf numFmtId="0" fontId="45" fillId="0" borderId="50" xfId="0" applyFont="1" applyBorder="1" applyAlignment="1">
      <alignment/>
    </xf>
    <xf numFmtId="0" fontId="27" fillId="0" borderId="13" xfId="57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horizontal="center" wrapText="1"/>
      <protection/>
    </xf>
    <xf numFmtId="0" fontId="33" fillId="0" borderId="0" xfId="58" applyFont="1" applyFill="1" applyBorder="1" applyAlignment="1">
      <alignment horizontal="left" vertical="top" wrapText="1"/>
      <protection/>
    </xf>
    <xf numFmtId="0" fontId="51" fillId="0" borderId="0" xfId="58" applyFont="1" applyFill="1" applyBorder="1" applyAlignment="1">
      <alignment horizontal="left" vertical="top" wrapText="1"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7" fillId="0" borderId="16" xfId="57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 wrapText="1"/>
      <protection/>
    </xf>
    <xf numFmtId="0" fontId="27" fillId="0" borderId="60" xfId="0" applyFont="1" applyBorder="1" applyAlignment="1">
      <alignment horizontal="center"/>
    </xf>
    <xf numFmtId="0" fontId="30" fillId="0" borderId="0" xfId="58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9" fontId="27" fillId="0" borderId="17" xfId="0" applyNumberFormat="1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right"/>
    </xf>
    <xf numFmtId="49" fontId="1" fillId="0" borderId="61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0" fontId="30" fillId="0" borderId="0" xfId="58" applyFont="1" applyFill="1" applyBorder="1" applyAlignment="1">
      <alignment horizontal="center" vertical="center" wrapText="1"/>
      <protection/>
    </xf>
    <xf numFmtId="0" fontId="30" fillId="0" borderId="0" xfId="58" applyFont="1" applyFill="1" applyBorder="1" applyAlignment="1">
      <alignment horizontal="center"/>
      <protection/>
    </xf>
    <xf numFmtId="0" fontId="49" fillId="0" borderId="0" xfId="58" applyFont="1" applyFill="1" applyBorder="1" applyAlignment="1">
      <alignment horizontal="left" vertical="top" wrapText="1"/>
      <protection/>
    </xf>
    <xf numFmtId="0" fontId="30" fillId="0" borderId="0" xfId="58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27" fillId="0" borderId="2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62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7" fillId="0" borderId="5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 textRotation="255"/>
    </xf>
    <xf numFmtId="0" fontId="26" fillId="0" borderId="32" xfId="0" applyFont="1" applyBorder="1" applyAlignment="1">
      <alignment horizontal="center" vertical="center" textRotation="255"/>
    </xf>
    <xf numFmtId="0" fontId="26" fillId="0" borderId="63" xfId="0" applyFont="1" applyBorder="1" applyAlignment="1">
      <alignment horizontal="center" vertical="center" textRotation="255"/>
    </xf>
    <xf numFmtId="0" fontId="26" fillId="0" borderId="64" xfId="0" applyFont="1" applyBorder="1" applyAlignment="1">
      <alignment horizontal="center" vertical="center" textRotation="255"/>
    </xf>
    <xf numFmtId="0" fontId="27" fillId="0" borderId="36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2" fontId="27" fillId="0" borderId="34" xfId="0" applyNumberFormat="1" applyFont="1" applyFill="1" applyBorder="1" applyAlignment="1">
      <alignment horizontal="center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2" fontId="27" fillId="0" borderId="6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7" fillId="0" borderId="62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62" xfId="0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2" fontId="27" fillId="0" borderId="36" xfId="0" applyNumberFormat="1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9" fillId="0" borderId="40" xfId="0" applyFont="1" applyFill="1" applyBorder="1" applyAlignment="1">
      <alignment horizontal="center" wrapText="1"/>
    </xf>
    <xf numFmtId="0" fontId="29" fillId="0" borderId="44" xfId="0" applyFont="1" applyFill="1" applyBorder="1" applyAlignment="1">
      <alignment horizontal="center" wrapText="1"/>
    </xf>
    <xf numFmtId="0" fontId="28" fillId="0" borderId="0" xfId="58" applyFont="1" applyFill="1" applyBorder="1" applyAlignment="1">
      <alignment horizontal="left" vertical="top" wrapText="1"/>
      <protection/>
    </xf>
    <xf numFmtId="0" fontId="26" fillId="0" borderId="0" xfId="58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7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37" fillId="0" borderId="0" xfId="58" applyFont="1" applyFill="1" applyBorder="1" applyAlignment="1">
      <alignment vertical="center" wrapText="1"/>
      <protection/>
    </xf>
    <xf numFmtId="0" fontId="27" fillId="24" borderId="27" xfId="58" applyFont="1" applyFill="1" applyBorder="1" applyAlignment="1">
      <alignment horizontal="center" vertical="center" wrapText="1"/>
      <protection/>
    </xf>
    <xf numFmtId="0" fontId="27" fillId="24" borderId="33" xfId="58" applyFont="1" applyFill="1" applyBorder="1" applyAlignment="1">
      <alignment horizontal="center" vertical="center" wrapText="1"/>
      <protection/>
    </xf>
    <xf numFmtId="0" fontId="27" fillId="24" borderId="11" xfId="58" applyFont="1" applyFill="1" applyBorder="1" applyAlignment="1">
      <alignment horizontal="center" vertical="center"/>
      <protection/>
    </xf>
    <xf numFmtId="0" fontId="27" fillId="24" borderId="18" xfId="58" applyFont="1" applyFill="1" applyBorder="1" applyAlignment="1">
      <alignment horizontal="center" vertical="center"/>
      <protection/>
    </xf>
    <xf numFmtId="0" fontId="27" fillId="24" borderId="30" xfId="58" applyFont="1" applyFill="1" applyBorder="1" applyAlignment="1">
      <alignment horizontal="center" vertical="center" wrapText="1"/>
      <protection/>
    </xf>
    <xf numFmtId="0" fontId="27" fillId="24" borderId="72" xfId="58" applyFont="1" applyFill="1" applyBorder="1" applyAlignment="1">
      <alignment horizontal="center" vertical="center" wrapText="1"/>
      <protection/>
    </xf>
    <xf numFmtId="0" fontId="27" fillId="24" borderId="11" xfId="58" applyFont="1" applyFill="1" applyBorder="1" applyAlignment="1">
      <alignment horizontal="center" vertical="center" wrapText="1"/>
      <protection/>
    </xf>
    <xf numFmtId="0" fontId="27" fillId="24" borderId="61" xfId="58" applyFont="1" applyFill="1" applyBorder="1" applyAlignment="1">
      <alignment horizontal="center" vertical="center" wrapText="1"/>
      <protection/>
    </xf>
    <xf numFmtId="49" fontId="4" fillId="0" borderId="11" xfId="58" applyNumberFormat="1" applyFont="1" applyFill="1" applyBorder="1" applyAlignment="1">
      <alignment horizontal="right" vertical="center"/>
      <protection/>
    </xf>
    <xf numFmtId="49" fontId="4" fillId="0" borderId="61" xfId="58" applyNumberFormat="1" applyFont="1" applyFill="1" applyBorder="1" applyAlignment="1">
      <alignment horizontal="right" vertical="center"/>
      <protection/>
    </xf>
    <xf numFmtId="49" fontId="4" fillId="0" borderId="18" xfId="58" applyNumberFormat="1" applyFont="1" applyFill="1" applyBorder="1" applyAlignment="1">
      <alignment horizontal="right" vertical="center"/>
      <protection/>
    </xf>
    <xf numFmtId="0" fontId="1" fillId="24" borderId="72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27" fillId="24" borderId="35" xfId="58" applyFont="1" applyFill="1" applyBorder="1" applyAlignment="1">
      <alignment horizontal="center" vertical="center"/>
      <protection/>
    </xf>
    <xf numFmtId="0" fontId="29" fillId="24" borderId="11" xfId="58" applyFont="1" applyFill="1" applyBorder="1" applyAlignment="1">
      <alignment horizontal="left" vertical="center" wrapText="1"/>
      <protection/>
    </xf>
    <xf numFmtId="0" fontId="29" fillId="24" borderId="18" xfId="58" applyFont="1" applyFill="1" applyBorder="1" applyAlignment="1">
      <alignment horizontal="left" vertical="center" wrapText="1"/>
      <protection/>
    </xf>
    <xf numFmtId="0" fontId="29" fillId="24" borderId="10" xfId="58" applyFont="1" applyFill="1" applyBorder="1" applyAlignment="1">
      <alignment horizontal="center" vertical="center"/>
      <protection/>
    </xf>
    <xf numFmtId="0" fontId="29" fillId="24" borderId="10" xfId="58" applyFont="1" applyFill="1" applyBorder="1" applyAlignment="1">
      <alignment horizontal="left" vertical="top" wrapText="1"/>
      <protection/>
    </xf>
    <xf numFmtId="0" fontId="29" fillId="24" borderId="11" xfId="58" applyFont="1" applyFill="1" applyBorder="1" applyAlignment="1">
      <alignment horizontal="left" vertical="top" wrapText="1"/>
      <protection/>
    </xf>
    <xf numFmtId="0" fontId="29" fillId="24" borderId="18" xfId="58" applyFont="1" applyFill="1" applyBorder="1" applyAlignment="1">
      <alignment horizontal="left" vertical="top" wrapText="1"/>
      <protection/>
    </xf>
    <xf numFmtId="0" fontId="29" fillId="24" borderId="10" xfId="58" applyFont="1" applyFill="1" applyBorder="1" applyAlignment="1">
      <alignment horizontal="left" vertical="center" wrapText="1"/>
      <protection/>
    </xf>
    <xf numFmtId="0" fontId="27" fillId="24" borderId="10" xfId="58" applyFont="1" applyFill="1" applyBorder="1" applyAlignment="1">
      <alignment horizontal="center" vertical="center"/>
      <protection/>
    </xf>
    <xf numFmtId="0" fontId="27" fillId="24" borderId="10" xfId="58" applyFont="1" applyFill="1" applyBorder="1" applyAlignment="1">
      <alignment horizontal="center" vertical="center" wrapText="1"/>
      <protection/>
    </xf>
    <xf numFmtId="0" fontId="29" fillId="24" borderId="61" xfId="58" applyFont="1" applyFill="1" applyBorder="1" applyAlignment="1">
      <alignment horizontal="left" vertical="center" wrapText="1"/>
      <protection/>
    </xf>
    <xf numFmtId="0" fontId="40" fillId="24" borderId="11" xfId="58" applyFont="1" applyFill="1" applyBorder="1" applyAlignment="1">
      <alignment horizontal="left" vertical="top" wrapText="1"/>
      <protection/>
    </xf>
    <xf numFmtId="0" fontId="40" fillId="24" borderId="18" xfId="58" applyFont="1" applyFill="1" applyBorder="1" applyAlignment="1">
      <alignment horizontal="left" vertical="top" wrapText="1"/>
      <protection/>
    </xf>
    <xf numFmtId="0" fontId="29" fillId="24" borderId="10" xfId="58" applyFont="1" applyFill="1" applyBorder="1" applyAlignment="1">
      <alignment vertical="center"/>
      <protection/>
    </xf>
    <xf numFmtId="0" fontId="29" fillId="24" borderId="10" xfId="58" applyFont="1" applyFill="1" applyBorder="1" applyAlignment="1">
      <alignment vertical="top" wrapText="1"/>
      <protection/>
    </xf>
    <xf numFmtId="0" fontId="29" fillId="24" borderId="10" xfId="58" applyFont="1" applyFill="1" applyBorder="1">
      <alignment/>
      <protection/>
    </xf>
    <xf numFmtId="0" fontId="29" fillId="24" borderId="10" xfId="58" applyFont="1" applyFill="1" applyBorder="1" applyAlignment="1">
      <alignment/>
      <protection/>
    </xf>
    <xf numFmtId="0" fontId="29" fillId="24" borderId="10" xfId="57" applyFont="1" applyFill="1" applyBorder="1" applyAlignment="1">
      <alignment horizontal="left" vertical="top" wrapText="1"/>
      <protection/>
    </xf>
    <xf numFmtId="0" fontId="44" fillId="24" borderId="10" xfId="58" applyFont="1" applyFill="1" applyBorder="1" applyAlignment="1">
      <alignment horizontal="left" vertical="top" wrapText="1"/>
      <protection/>
    </xf>
    <xf numFmtId="0" fontId="29" fillId="24" borderId="27" xfId="58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27" fillId="24" borderId="37" xfId="58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wrapText="1"/>
      <protection/>
    </xf>
    <xf numFmtId="0" fontId="3" fillId="0" borderId="0" xfId="57" applyFont="1" applyFill="1" applyBorder="1" applyAlignment="1">
      <alignment horizontal="right"/>
      <protection/>
    </xf>
    <xf numFmtId="0" fontId="27" fillId="24" borderId="73" xfId="58" applyFont="1" applyFill="1" applyBorder="1" applyAlignment="1">
      <alignment horizontal="center" vertical="center" wrapText="1"/>
      <protection/>
    </xf>
    <xf numFmtId="0" fontId="27" fillId="24" borderId="32" xfId="58" applyFont="1" applyFill="1" applyBorder="1" applyAlignment="1">
      <alignment horizontal="center" vertical="center" wrapText="1"/>
      <protection/>
    </xf>
    <xf numFmtId="0" fontId="27" fillId="24" borderId="74" xfId="58" applyFont="1" applyFill="1" applyBorder="1" applyAlignment="1">
      <alignment horizontal="center" vertical="center" wrapText="1"/>
      <protection/>
    </xf>
    <xf numFmtId="0" fontId="27" fillId="24" borderId="75" xfId="58" applyFont="1" applyFill="1" applyBorder="1" applyAlignment="1">
      <alignment horizontal="center" vertical="center" wrapText="1"/>
      <protection/>
    </xf>
    <xf numFmtId="0" fontId="37" fillId="0" borderId="0" xfId="58" applyFont="1" applyFill="1" applyBorder="1" applyAlignment="1">
      <alignment horizontal="center" vertical="center" wrapText="1"/>
      <protection/>
    </xf>
    <xf numFmtId="0" fontId="26" fillId="24" borderId="76" xfId="58" applyFont="1" applyFill="1" applyBorder="1" applyAlignment="1">
      <alignment horizontal="center" vertical="center" wrapText="1"/>
      <protection/>
    </xf>
    <xf numFmtId="0" fontId="26" fillId="24" borderId="0" xfId="58" applyFont="1" applyFill="1" applyBorder="1" applyAlignment="1">
      <alignment horizontal="center" vertical="center" wrapText="1"/>
      <protection/>
    </xf>
    <xf numFmtId="0" fontId="26" fillId="24" borderId="75" xfId="58" applyFont="1" applyFill="1" applyBorder="1" applyAlignment="1">
      <alignment horizontal="center" vertical="center" wrapText="1"/>
      <protection/>
    </xf>
    <xf numFmtId="0" fontId="26" fillId="24" borderId="64" xfId="58" applyFont="1" applyFill="1" applyBorder="1" applyAlignment="1">
      <alignment horizontal="center" vertical="center" wrapText="1"/>
      <protection/>
    </xf>
    <xf numFmtId="0" fontId="26" fillId="24" borderId="73" xfId="58" applyFont="1" applyFill="1" applyBorder="1" applyAlignment="1">
      <alignment horizontal="center" vertical="center" wrapText="1"/>
      <protection/>
    </xf>
    <xf numFmtId="0" fontId="26" fillId="24" borderId="32" xfId="58" applyFont="1" applyFill="1" applyBorder="1" applyAlignment="1">
      <alignment horizontal="center" vertical="center" wrapText="1"/>
      <protection/>
    </xf>
    <xf numFmtId="0" fontId="27" fillId="24" borderId="36" xfId="58" applyFont="1" applyFill="1" applyBorder="1" applyAlignment="1">
      <alignment horizontal="center" vertical="top"/>
      <protection/>
    </xf>
    <xf numFmtId="0" fontId="27" fillId="24" borderId="37" xfId="58" applyFont="1" applyFill="1" applyBorder="1" applyAlignment="1">
      <alignment horizontal="center" vertical="top"/>
      <protection/>
    </xf>
    <xf numFmtId="0" fontId="27" fillId="24" borderId="56" xfId="58" applyFont="1" applyFill="1" applyBorder="1" applyAlignment="1">
      <alignment horizontal="center" vertical="top"/>
      <protection/>
    </xf>
    <xf numFmtId="0" fontId="29" fillId="24" borderId="30" xfId="58" applyFont="1" applyFill="1" applyBorder="1" applyAlignment="1">
      <alignment horizontal="center" vertical="center"/>
      <protection/>
    </xf>
    <xf numFmtId="0" fontId="29" fillId="24" borderId="72" xfId="58" applyFont="1" applyFill="1" applyBorder="1" applyAlignment="1">
      <alignment horizontal="center" vertical="center"/>
      <protection/>
    </xf>
    <xf numFmtId="0" fontId="29" fillId="24" borderId="27" xfId="58" applyFont="1" applyFill="1" applyBorder="1" applyAlignment="1">
      <alignment horizontal="center" vertical="center"/>
      <protection/>
    </xf>
    <xf numFmtId="0" fontId="29" fillId="24" borderId="61" xfId="0" applyFont="1" applyFill="1" applyBorder="1" applyAlignment="1">
      <alignment horizontal="left" wrapText="1"/>
    </xf>
    <xf numFmtId="0" fontId="29" fillId="24" borderId="1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4"/>
  <sheetViews>
    <sheetView tabSelected="1" zoomScalePageLayoutView="0" workbookViewId="0" topLeftCell="A1">
      <pane xSplit="6" ySplit="11" topLeftCell="G6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68" sqref="H68"/>
    </sheetView>
  </sheetViews>
  <sheetFormatPr defaultColWidth="9.140625" defaultRowHeight="12.75"/>
  <cols>
    <col min="1" max="1" width="3.00390625" style="28" customWidth="1"/>
    <col min="2" max="2" width="3.421875" style="28" customWidth="1"/>
    <col min="3" max="3" width="2.8515625" style="15" customWidth="1"/>
    <col min="4" max="4" width="3.57421875" style="28" customWidth="1"/>
    <col min="5" max="5" width="45.57421875" style="17" customWidth="1"/>
    <col min="6" max="6" width="3.57421875" style="18" customWidth="1"/>
    <col min="7" max="7" width="12.140625" style="18" customWidth="1"/>
    <col min="8" max="8" width="11.00390625" style="25" customWidth="1"/>
    <col min="9" max="9" width="8.7109375" style="14" customWidth="1"/>
    <col min="10" max="10" width="11.140625" style="13" customWidth="1"/>
    <col min="11" max="11" width="11.140625" style="14" customWidth="1"/>
    <col min="12" max="12" width="9.28125" style="14" customWidth="1"/>
    <col min="13" max="13" width="8.8515625" style="14" customWidth="1"/>
    <col min="14" max="110" width="9.140625" style="14" customWidth="1"/>
    <col min="111" max="16384" width="9.140625" style="25" customWidth="1"/>
  </cols>
  <sheetData>
    <row r="1" spans="1:7" ht="15.75">
      <c r="A1" s="84" t="s">
        <v>362</v>
      </c>
      <c r="B1" s="85"/>
      <c r="C1" s="86"/>
      <c r="D1" s="85"/>
      <c r="E1" s="87"/>
      <c r="F1" s="88"/>
      <c r="G1" s="89"/>
    </row>
    <row r="2" spans="1:8" ht="15.75">
      <c r="A2" s="84" t="s">
        <v>359</v>
      </c>
      <c r="B2" s="85"/>
      <c r="C2" s="86"/>
      <c r="D2" s="85"/>
      <c r="E2" s="87"/>
      <c r="F2" s="88"/>
      <c r="G2" s="89"/>
      <c r="H2" s="7"/>
    </row>
    <row r="3" spans="1:13" ht="18">
      <c r="A3" s="84" t="s">
        <v>363</v>
      </c>
      <c r="B3" s="85"/>
      <c r="C3" s="86"/>
      <c r="D3" s="85"/>
      <c r="E3" s="87"/>
      <c r="F3" s="88"/>
      <c r="G3" s="89"/>
      <c r="H3" s="7"/>
      <c r="L3" s="223" t="s">
        <v>349</v>
      </c>
      <c r="M3" s="98"/>
    </row>
    <row r="4" spans="1:8" ht="15.75">
      <c r="A4" s="280" t="s">
        <v>385</v>
      </c>
      <c r="B4" s="280"/>
      <c r="C4" s="280"/>
      <c r="D4" s="280"/>
      <c r="E4" s="280"/>
      <c r="F4" s="6"/>
      <c r="G4" s="21"/>
      <c r="H4" s="7"/>
    </row>
    <row r="5" spans="1:12" ht="15.75">
      <c r="A5" s="8"/>
      <c r="B5" s="8"/>
      <c r="C5" s="5"/>
      <c r="D5" s="8"/>
      <c r="E5" s="9"/>
      <c r="F5" s="10"/>
      <c r="G5" s="22"/>
      <c r="H5" s="11"/>
      <c r="L5" s="19"/>
    </row>
    <row r="6" spans="1:13" ht="18" customHeight="1">
      <c r="A6" s="277" t="s">
        <v>404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8" ht="15.75">
      <c r="A7" s="8"/>
      <c r="B7" s="8"/>
      <c r="C7" s="5"/>
      <c r="D7" s="8"/>
      <c r="E7" s="9"/>
      <c r="F7" s="10"/>
      <c r="G7" s="22"/>
      <c r="H7" s="11"/>
    </row>
    <row r="8" spans="1:13" ht="13.5" thickBot="1">
      <c r="A8" s="60"/>
      <c r="B8" s="60"/>
      <c r="C8" s="56"/>
      <c r="D8" s="60"/>
      <c r="E8" s="61"/>
      <c r="F8" s="36"/>
      <c r="G8" s="36"/>
      <c r="H8" s="62"/>
      <c r="I8" s="37"/>
      <c r="J8" s="38"/>
      <c r="K8" s="37"/>
      <c r="L8" s="37"/>
      <c r="M8" s="62" t="s">
        <v>48</v>
      </c>
    </row>
    <row r="9" spans="1:114" ht="15" customHeight="1" thickBot="1">
      <c r="A9" s="332"/>
      <c r="B9" s="282"/>
      <c r="C9" s="282"/>
      <c r="D9" s="283" t="s">
        <v>49</v>
      </c>
      <c r="E9" s="284"/>
      <c r="F9" s="283" t="s">
        <v>63</v>
      </c>
      <c r="G9" s="283" t="s">
        <v>186</v>
      </c>
      <c r="H9" s="283" t="s">
        <v>187</v>
      </c>
      <c r="I9" s="283" t="s">
        <v>106</v>
      </c>
      <c r="J9" s="286" t="s">
        <v>188</v>
      </c>
      <c r="K9" s="286" t="s">
        <v>189</v>
      </c>
      <c r="L9" s="281" t="s">
        <v>8</v>
      </c>
      <c r="M9" s="281"/>
      <c r="DG9" s="14"/>
      <c r="DH9" s="14"/>
      <c r="DI9" s="14"/>
      <c r="DJ9" s="14"/>
    </row>
    <row r="10" spans="1:114" ht="51.75" customHeight="1" thickBot="1">
      <c r="A10" s="282"/>
      <c r="B10" s="282"/>
      <c r="C10" s="282"/>
      <c r="D10" s="284"/>
      <c r="E10" s="284"/>
      <c r="F10" s="284"/>
      <c r="G10" s="288"/>
      <c r="H10" s="288"/>
      <c r="I10" s="288"/>
      <c r="J10" s="287"/>
      <c r="K10" s="287"/>
      <c r="L10" s="41" t="s">
        <v>184</v>
      </c>
      <c r="M10" s="41" t="s">
        <v>185</v>
      </c>
      <c r="DG10" s="14"/>
      <c r="DH10" s="14"/>
      <c r="DI10" s="14"/>
      <c r="DJ10" s="14"/>
    </row>
    <row r="11" spans="1:110" s="27" customFormat="1" ht="16.5" customHeight="1" thickBot="1">
      <c r="A11" s="40">
        <v>0</v>
      </c>
      <c r="B11" s="283">
        <v>1</v>
      </c>
      <c r="C11" s="283"/>
      <c r="D11" s="333">
        <v>2</v>
      </c>
      <c r="E11" s="333"/>
      <c r="F11" s="63">
        <v>3</v>
      </c>
      <c r="G11" s="63">
        <v>4</v>
      </c>
      <c r="H11" s="63">
        <v>5</v>
      </c>
      <c r="I11" s="63" t="s">
        <v>107</v>
      </c>
      <c r="J11" s="64">
        <v>7</v>
      </c>
      <c r="K11" s="64">
        <v>8</v>
      </c>
      <c r="L11" s="64">
        <v>9</v>
      </c>
      <c r="M11" s="64">
        <v>10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</row>
    <row r="12" spans="1:13" ht="22.5" customHeight="1" thickBot="1">
      <c r="A12" s="42" t="s">
        <v>28</v>
      </c>
      <c r="B12" s="40"/>
      <c r="C12" s="43"/>
      <c r="D12" s="307" t="s">
        <v>267</v>
      </c>
      <c r="E12" s="285"/>
      <c r="F12" s="45">
        <v>1</v>
      </c>
      <c r="G12" s="224">
        <f>G13+G16+G17</f>
        <v>915.33</v>
      </c>
      <c r="H12" s="224">
        <f>H13+H16+H17</f>
        <v>972</v>
      </c>
      <c r="I12" s="225">
        <f>H12/G12</f>
        <v>1.061912097276392</v>
      </c>
      <c r="J12" s="224">
        <f>J13+J16+J17</f>
        <v>985</v>
      </c>
      <c r="K12" s="224">
        <f>K13+K16+K17</f>
        <v>1000</v>
      </c>
      <c r="L12" s="226">
        <f>SUM(J12/H12)</f>
        <v>1.0133744855967077</v>
      </c>
      <c r="M12" s="226">
        <f>SUM(K12/J12)</f>
        <v>1.015228426395939</v>
      </c>
    </row>
    <row r="13" spans="1:13" ht="24" customHeight="1" thickBot="1">
      <c r="A13" s="332"/>
      <c r="B13" s="40">
        <v>1</v>
      </c>
      <c r="C13" s="43"/>
      <c r="D13" s="307" t="s">
        <v>328</v>
      </c>
      <c r="E13" s="285"/>
      <c r="F13" s="45">
        <v>2</v>
      </c>
      <c r="G13" s="224">
        <v>915.33</v>
      </c>
      <c r="H13" s="224">
        <v>972</v>
      </c>
      <c r="I13" s="225">
        <f aca="true" t="shared" si="0" ref="I13:I21">H13/G13</f>
        <v>1.061912097276392</v>
      </c>
      <c r="J13" s="227">
        <v>985</v>
      </c>
      <c r="K13" s="227">
        <v>1000</v>
      </c>
      <c r="L13" s="226">
        <f>SUM(J13/H13)</f>
        <v>1.0133744855967077</v>
      </c>
      <c r="M13" s="226">
        <f>SUM(K13/J13)</f>
        <v>1.015228426395939</v>
      </c>
    </row>
    <row r="14" spans="1:13" ht="20.25" customHeight="1" thickBot="1">
      <c r="A14" s="332"/>
      <c r="B14" s="40"/>
      <c r="C14" s="43"/>
      <c r="D14" s="44" t="s">
        <v>29</v>
      </c>
      <c r="E14" s="32" t="s">
        <v>252</v>
      </c>
      <c r="F14" s="45">
        <v>3</v>
      </c>
      <c r="G14" s="224">
        <v>0</v>
      </c>
      <c r="H14" s="224">
        <v>0</v>
      </c>
      <c r="I14" s="225">
        <v>0</v>
      </c>
      <c r="J14" s="227">
        <v>0</v>
      </c>
      <c r="K14" s="227">
        <v>0</v>
      </c>
      <c r="L14" s="226">
        <v>0</v>
      </c>
      <c r="M14" s="226">
        <v>0</v>
      </c>
    </row>
    <row r="15" spans="1:13" ht="21.75" customHeight="1" thickBot="1">
      <c r="A15" s="332"/>
      <c r="B15" s="40"/>
      <c r="C15" s="43"/>
      <c r="D15" s="44" t="s">
        <v>30</v>
      </c>
      <c r="E15" s="32" t="s">
        <v>33</v>
      </c>
      <c r="F15" s="45">
        <v>4</v>
      </c>
      <c r="G15" s="224">
        <v>0</v>
      </c>
      <c r="H15" s="224">
        <v>0</v>
      </c>
      <c r="I15" s="225">
        <v>0</v>
      </c>
      <c r="J15" s="227">
        <v>0</v>
      </c>
      <c r="K15" s="227">
        <v>0</v>
      </c>
      <c r="L15" s="226">
        <v>0</v>
      </c>
      <c r="M15" s="226">
        <v>0</v>
      </c>
    </row>
    <row r="16" spans="1:13" ht="24.75" customHeight="1" thickBot="1">
      <c r="A16" s="332"/>
      <c r="B16" s="40">
        <v>2</v>
      </c>
      <c r="C16" s="43"/>
      <c r="D16" s="307" t="s">
        <v>108</v>
      </c>
      <c r="E16" s="285"/>
      <c r="F16" s="45">
        <v>5</v>
      </c>
      <c r="G16" s="224">
        <v>0</v>
      </c>
      <c r="H16" s="224">
        <v>0</v>
      </c>
      <c r="I16" s="225">
        <v>0</v>
      </c>
      <c r="J16" s="227">
        <v>0</v>
      </c>
      <c r="K16" s="227">
        <v>0</v>
      </c>
      <c r="L16" s="226">
        <v>0</v>
      </c>
      <c r="M16" s="226">
        <v>0</v>
      </c>
    </row>
    <row r="17" spans="1:13" ht="17.25" customHeight="1" thickBot="1">
      <c r="A17" s="332"/>
      <c r="B17" s="40">
        <v>3</v>
      </c>
      <c r="C17" s="43"/>
      <c r="D17" s="269" t="s">
        <v>9</v>
      </c>
      <c r="E17" s="269"/>
      <c r="F17" s="45">
        <v>6</v>
      </c>
      <c r="G17" s="224">
        <v>0</v>
      </c>
      <c r="H17" s="224">
        <v>0</v>
      </c>
      <c r="I17" s="225">
        <v>0</v>
      </c>
      <c r="J17" s="227">
        <v>0</v>
      </c>
      <c r="K17" s="227">
        <v>0</v>
      </c>
      <c r="L17" s="226">
        <v>0</v>
      </c>
      <c r="M17" s="226">
        <v>0</v>
      </c>
    </row>
    <row r="18" spans="1:13" ht="25.5" customHeight="1" thickBot="1">
      <c r="A18" s="42" t="s">
        <v>18</v>
      </c>
      <c r="B18" s="40"/>
      <c r="C18" s="43"/>
      <c r="D18" s="307" t="s">
        <v>329</v>
      </c>
      <c r="E18" s="285"/>
      <c r="F18" s="45">
        <v>7</v>
      </c>
      <c r="G18" s="224">
        <f>G19+G31+G32</f>
        <v>862.38</v>
      </c>
      <c r="H18" s="224">
        <f>H19+H31+H32</f>
        <v>941.5</v>
      </c>
      <c r="I18" s="225">
        <f t="shared" si="0"/>
        <v>1.0917460980078388</v>
      </c>
      <c r="J18" s="224">
        <f>J19+J31+J32</f>
        <v>932</v>
      </c>
      <c r="K18" s="224">
        <f>K19+K31+K32</f>
        <v>946</v>
      </c>
      <c r="L18" s="226">
        <f aca="true" t="shared" si="1" ref="L18:L25">SUM(J18/H18)</f>
        <v>0.9899097185342538</v>
      </c>
      <c r="M18" s="226">
        <f aca="true" t="shared" si="2" ref="M18:M25">SUM(K18/J18)</f>
        <v>1.0150214592274678</v>
      </c>
    </row>
    <row r="19" spans="1:13" ht="23.25" customHeight="1" thickBot="1">
      <c r="A19" s="332"/>
      <c r="B19" s="40">
        <v>1</v>
      </c>
      <c r="C19" s="43"/>
      <c r="D19" s="332" t="s">
        <v>10</v>
      </c>
      <c r="E19" s="282"/>
      <c r="F19" s="45">
        <v>8</v>
      </c>
      <c r="G19" s="224">
        <f>SUM(G20+G21+G22+G30)</f>
        <v>862.38</v>
      </c>
      <c r="H19" s="224">
        <f>SUM(H20+H21+H22+H30)</f>
        <v>941.5</v>
      </c>
      <c r="I19" s="225">
        <f t="shared" si="0"/>
        <v>1.0917460980078388</v>
      </c>
      <c r="J19" s="224">
        <f>SUM(J20+J21+J22+J30)</f>
        <v>932</v>
      </c>
      <c r="K19" s="224">
        <f>SUM(K20+K21+K22+K30)</f>
        <v>946</v>
      </c>
      <c r="L19" s="226">
        <f t="shared" si="1"/>
        <v>0.9899097185342538</v>
      </c>
      <c r="M19" s="226">
        <f t="shared" si="2"/>
        <v>1.0150214592274678</v>
      </c>
    </row>
    <row r="20" spans="1:13" ht="21.75" customHeight="1" thickBot="1">
      <c r="A20" s="332"/>
      <c r="B20" s="339"/>
      <c r="C20" s="46" t="s">
        <v>115</v>
      </c>
      <c r="D20" s="332" t="s">
        <v>249</v>
      </c>
      <c r="E20" s="332"/>
      <c r="F20" s="45">
        <v>9</v>
      </c>
      <c r="G20" s="224">
        <v>352.72</v>
      </c>
      <c r="H20" s="224">
        <v>391.7</v>
      </c>
      <c r="I20" s="225">
        <f t="shared" si="0"/>
        <v>1.11051258788841</v>
      </c>
      <c r="J20" s="227">
        <v>380</v>
      </c>
      <c r="K20" s="227">
        <v>390</v>
      </c>
      <c r="L20" s="226">
        <f t="shared" si="1"/>
        <v>0.970130201684963</v>
      </c>
      <c r="M20" s="226">
        <f t="shared" si="2"/>
        <v>1.0263157894736843</v>
      </c>
    </row>
    <row r="21" spans="1:13" ht="21.75" customHeight="1" thickBot="1">
      <c r="A21" s="332"/>
      <c r="B21" s="340"/>
      <c r="C21" s="47" t="s">
        <v>116</v>
      </c>
      <c r="D21" s="332" t="s">
        <v>122</v>
      </c>
      <c r="E21" s="282"/>
      <c r="F21" s="45">
        <v>10</v>
      </c>
      <c r="G21" s="224">
        <v>159.13</v>
      </c>
      <c r="H21" s="224">
        <v>131.2</v>
      </c>
      <c r="I21" s="225">
        <f t="shared" si="0"/>
        <v>0.8244831270030792</v>
      </c>
      <c r="J21" s="227">
        <v>133</v>
      </c>
      <c r="K21" s="227">
        <v>120</v>
      </c>
      <c r="L21" s="226">
        <f t="shared" si="1"/>
        <v>1.0137195121951221</v>
      </c>
      <c r="M21" s="226">
        <f t="shared" si="2"/>
        <v>0.9022556390977443</v>
      </c>
    </row>
    <row r="22" spans="1:13" ht="24.75" customHeight="1" thickBot="1">
      <c r="A22" s="332"/>
      <c r="B22" s="340"/>
      <c r="C22" s="48" t="s">
        <v>120</v>
      </c>
      <c r="D22" s="285" t="s">
        <v>258</v>
      </c>
      <c r="E22" s="332"/>
      <c r="F22" s="45">
        <v>11</v>
      </c>
      <c r="G22" s="224">
        <f>G23+G26+G28+G29</f>
        <v>338.73</v>
      </c>
      <c r="H22" s="224">
        <f>H23+H26+H28+H29</f>
        <v>412</v>
      </c>
      <c r="I22" s="225">
        <f>SUM(H22/G22)</f>
        <v>1.2163079739025182</v>
      </c>
      <c r="J22" s="224">
        <f>J23+J26+J28+J29</f>
        <v>412</v>
      </c>
      <c r="K22" s="224">
        <f>K23+K26+K28+K29</f>
        <v>428</v>
      </c>
      <c r="L22" s="226">
        <f t="shared" si="1"/>
        <v>1</v>
      </c>
      <c r="M22" s="226">
        <f t="shared" si="2"/>
        <v>1.0388349514563107</v>
      </c>
    </row>
    <row r="23" spans="1:13" ht="22.5" customHeight="1" thickBot="1">
      <c r="A23" s="332"/>
      <c r="B23" s="340"/>
      <c r="C23" s="49"/>
      <c r="D23" s="50" t="s">
        <v>256</v>
      </c>
      <c r="E23" s="35" t="s">
        <v>268</v>
      </c>
      <c r="F23" s="45">
        <v>12</v>
      </c>
      <c r="G23" s="224">
        <f>G24+G25</f>
        <v>214.03</v>
      </c>
      <c r="H23" s="224">
        <f>H24+H25</f>
        <v>266.5</v>
      </c>
      <c r="I23" s="225">
        <f>SUM(H23/G23)</f>
        <v>1.245152548708125</v>
      </c>
      <c r="J23" s="224">
        <f>J24+J25</f>
        <v>266.5</v>
      </c>
      <c r="K23" s="224">
        <f>K24+K25</f>
        <v>280</v>
      </c>
      <c r="L23" s="226">
        <f t="shared" si="1"/>
        <v>1</v>
      </c>
      <c r="M23" s="226">
        <f t="shared" si="2"/>
        <v>1.050656660412758</v>
      </c>
    </row>
    <row r="24" spans="1:13" ht="22.5" customHeight="1" thickBot="1">
      <c r="A24" s="332"/>
      <c r="B24" s="340"/>
      <c r="C24" s="49"/>
      <c r="D24" s="51" t="s">
        <v>151</v>
      </c>
      <c r="E24" s="42" t="s">
        <v>117</v>
      </c>
      <c r="F24" s="45">
        <v>13</v>
      </c>
      <c r="G24" s="224">
        <v>207.52</v>
      </c>
      <c r="H24" s="224">
        <v>260</v>
      </c>
      <c r="I24" s="225">
        <f>SUM(H24/G24)</f>
        <v>1.2528912875867386</v>
      </c>
      <c r="J24" s="227">
        <v>260</v>
      </c>
      <c r="K24" s="227">
        <v>270</v>
      </c>
      <c r="L24" s="226">
        <f t="shared" si="1"/>
        <v>1</v>
      </c>
      <c r="M24" s="226">
        <f t="shared" si="2"/>
        <v>1.0384615384615385</v>
      </c>
    </row>
    <row r="25" spans="1:13" ht="18.75" customHeight="1" thickBot="1">
      <c r="A25" s="332"/>
      <c r="B25" s="340"/>
      <c r="C25" s="49"/>
      <c r="D25" s="51" t="s">
        <v>152</v>
      </c>
      <c r="E25" s="42" t="s">
        <v>161</v>
      </c>
      <c r="F25" s="45">
        <v>14</v>
      </c>
      <c r="G25" s="224">
        <v>6.51</v>
      </c>
      <c r="H25" s="224">
        <v>6.5</v>
      </c>
      <c r="I25" s="225">
        <v>0</v>
      </c>
      <c r="J25" s="224">
        <v>6.5</v>
      </c>
      <c r="K25" s="227">
        <v>10</v>
      </c>
      <c r="L25" s="226">
        <f t="shared" si="1"/>
        <v>1</v>
      </c>
      <c r="M25" s="226">
        <f t="shared" si="2"/>
        <v>1.5384615384615385</v>
      </c>
    </row>
    <row r="26" spans="1:13" ht="18.75" customHeight="1" thickBot="1">
      <c r="A26" s="332"/>
      <c r="B26" s="340"/>
      <c r="C26" s="49"/>
      <c r="D26" s="51" t="s">
        <v>153</v>
      </c>
      <c r="E26" s="42" t="s">
        <v>118</v>
      </c>
      <c r="F26" s="45">
        <v>15</v>
      </c>
      <c r="G26" s="224">
        <v>0</v>
      </c>
      <c r="H26" s="224">
        <v>0</v>
      </c>
      <c r="I26" s="225">
        <v>0</v>
      </c>
      <c r="J26" s="227">
        <v>0</v>
      </c>
      <c r="K26" s="227">
        <v>0</v>
      </c>
      <c r="L26" s="226">
        <v>0</v>
      </c>
      <c r="M26" s="226">
        <v>0</v>
      </c>
    </row>
    <row r="27" spans="1:13" ht="26.25" thickBot="1">
      <c r="A27" s="332"/>
      <c r="B27" s="340"/>
      <c r="C27" s="49"/>
      <c r="D27" s="51"/>
      <c r="E27" s="113" t="s">
        <v>250</v>
      </c>
      <c r="F27" s="45">
        <v>16</v>
      </c>
      <c r="G27" s="224">
        <v>0</v>
      </c>
      <c r="H27" s="224">
        <v>0</v>
      </c>
      <c r="I27" s="225">
        <v>0</v>
      </c>
      <c r="J27" s="227">
        <v>0</v>
      </c>
      <c r="K27" s="227">
        <v>0</v>
      </c>
      <c r="L27" s="226">
        <v>0</v>
      </c>
      <c r="M27" s="226">
        <v>0</v>
      </c>
    </row>
    <row r="28" spans="1:13" ht="30.75" customHeight="1" thickBot="1">
      <c r="A28" s="332"/>
      <c r="B28" s="340"/>
      <c r="C28" s="49"/>
      <c r="D28" s="51" t="s">
        <v>154</v>
      </c>
      <c r="E28" s="42" t="s">
        <v>307</v>
      </c>
      <c r="F28" s="45">
        <v>17</v>
      </c>
      <c r="G28" s="224">
        <v>63.11</v>
      </c>
      <c r="H28" s="224">
        <v>71</v>
      </c>
      <c r="I28" s="225">
        <f>SUM(H28/G28)</f>
        <v>1.1250198066867374</v>
      </c>
      <c r="J28" s="227">
        <v>71</v>
      </c>
      <c r="K28" s="227">
        <v>71</v>
      </c>
      <c r="L28" s="226">
        <f>SUM(J28/H28)</f>
        <v>1</v>
      </c>
      <c r="M28" s="226">
        <f>SUM(K28/J28)</f>
        <v>1</v>
      </c>
    </row>
    <row r="29" spans="1:13" ht="28.5" customHeight="1" thickBot="1">
      <c r="A29" s="332"/>
      <c r="B29" s="340"/>
      <c r="C29" s="52"/>
      <c r="D29" s="51" t="s">
        <v>155</v>
      </c>
      <c r="E29" s="42" t="s">
        <v>119</v>
      </c>
      <c r="F29" s="45">
        <v>18</v>
      </c>
      <c r="G29" s="224">
        <v>61.59</v>
      </c>
      <c r="H29" s="224">
        <v>74.5</v>
      </c>
      <c r="I29" s="225">
        <f>SUM(H29/G29)</f>
        <v>1.2096119499918818</v>
      </c>
      <c r="J29" s="227">
        <v>74.5</v>
      </c>
      <c r="K29" s="227">
        <v>77</v>
      </c>
      <c r="L29" s="226">
        <f>SUM(J29/H29)</f>
        <v>1</v>
      </c>
      <c r="M29" s="226">
        <f>SUM(K29/J29)</f>
        <v>1.0335570469798658</v>
      </c>
    </row>
    <row r="30" spans="1:13" ht="21" customHeight="1" thickBot="1">
      <c r="A30" s="332"/>
      <c r="B30" s="340"/>
      <c r="C30" s="53" t="s">
        <v>121</v>
      </c>
      <c r="D30" s="332" t="s">
        <v>293</v>
      </c>
      <c r="E30" s="282"/>
      <c r="F30" s="45">
        <v>19</v>
      </c>
      <c r="G30" s="224">
        <v>11.8</v>
      </c>
      <c r="H30" s="224">
        <v>6.6</v>
      </c>
      <c r="I30" s="225">
        <f>SUM(H30/G30)</f>
        <v>0.559322033898305</v>
      </c>
      <c r="J30" s="227">
        <v>7</v>
      </c>
      <c r="K30" s="227">
        <v>8</v>
      </c>
      <c r="L30" s="226">
        <f>SUM(J30/H30)</f>
        <v>1.0606060606060606</v>
      </c>
      <c r="M30" s="226">
        <f>SUM(K30/J30)</f>
        <v>1.1428571428571428</v>
      </c>
    </row>
    <row r="31" spans="1:13" ht="17.25" customHeight="1" thickBot="1">
      <c r="A31" s="332"/>
      <c r="B31" s="40">
        <v>2</v>
      </c>
      <c r="C31" s="43"/>
      <c r="D31" s="332" t="s">
        <v>109</v>
      </c>
      <c r="E31" s="332"/>
      <c r="F31" s="45">
        <v>20</v>
      </c>
      <c r="G31" s="224">
        <v>0</v>
      </c>
      <c r="H31" s="224">
        <v>0</v>
      </c>
      <c r="I31" s="225">
        <v>0</v>
      </c>
      <c r="J31" s="227">
        <v>0</v>
      </c>
      <c r="K31" s="227">
        <v>0</v>
      </c>
      <c r="L31" s="226">
        <v>0</v>
      </c>
      <c r="M31" s="226">
        <v>0</v>
      </c>
    </row>
    <row r="32" spans="1:13" ht="15.75" customHeight="1" thickBot="1">
      <c r="A32" s="332"/>
      <c r="B32" s="40">
        <v>3</v>
      </c>
      <c r="C32" s="43"/>
      <c r="D32" s="332" t="s">
        <v>11</v>
      </c>
      <c r="E32" s="332"/>
      <c r="F32" s="45">
        <v>21</v>
      </c>
      <c r="G32" s="224">
        <v>0</v>
      </c>
      <c r="H32" s="224">
        <v>0</v>
      </c>
      <c r="I32" s="225">
        <v>0</v>
      </c>
      <c r="J32" s="227">
        <v>0</v>
      </c>
      <c r="K32" s="227">
        <v>0</v>
      </c>
      <c r="L32" s="226">
        <v>0</v>
      </c>
      <c r="M32" s="226">
        <v>0</v>
      </c>
    </row>
    <row r="33" spans="1:13" ht="21" customHeight="1" thickBot="1">
      <c r="A33" s="42" t="s">
        <v>21</v>
      </c>
      <c r="B33" s="40"/>
      <c r="C33" s="43"/>
      <c r="D33" s="332" t="s">
        <v>12</v>
      </c>
      <c r="E33" s="332"/>
      <c r="F33" s="45">
        <v>22</v>
      </c>
      <c r="G33" s="224">
        <f>SUM(G12-G18)</f>
        <v>52.950000000000045</v>
      </c>
      <c r="H33" s="224">
        <f>SUM(H12-H18)</f>
        <v>30.5</v>
      </c>
      <c r="I33" s="225">
        <f>SUM(H33/G33)</f>
        <v>0.5760151085930117</v>
      </c>
      <c r="J33" s="224">
        <f>SUM(J12-J18)</f>
        <v>53</v>
      </c>
      <c r="K33" s="224">
        <f>SUM(K12-K18)</f>
        <v>54</v>
      </c>
      <c r="L33" s="226">
        <f>SUM(J33/H33)</f>
        <v>1.7377049180327868</v>
      </c>
      <c r="M33" s="226">
        <f>SUM(K33/J33)</f>
        <v>1.0188679245283019</v>
      </c>
    </row>
    <row r="34" spans="1:13" ht="23.25" customHeight="1" thickBot="1">
      <c r="A34" s="42" t="s">
        <v>22</v>
      </c>
      <c r="B34" s="40"/>
      <c r="C34" s="43"/>
      <c r="D34" s="332" t="s">
        <v>110</v>
      </c>
      <c r="E34" s="332"/>
      <c r="F34" s="45">
        <v>23</v>
      </c>
      <c r="G34" s="224">
        <v>8.69</v>
      </c>
      <c r="H34" s="224">
        <v>4.63</v>
      </c>
      <c r="I34" s="225">
        <v>0</v>
      </c>
      <c r="J34" s="227">
        <v>8.48</v>
      </c>
      <c r="K34" s="227">
        <v>8.2</v>
      </c>
      <c r="L34" s="226">
        <v>0</v>
      </c>
      <c r="M34" s="226">
        <f>SUM(K34/J34)</f>
        <v>0.9669811320754715</v>
      </c>
    </row>
    <row r="35" spans="1:110" s="17" customFormat="1" ht="29.25" customHeight="1" thickBot="1">
      <c r="A35" s="42" t="s">
        <v>23</v>
      </c>
      <c r="B35" s="40"/>
      <c r="C35" s="43"/>
      <c r="D35" s="332" t="s">
        <v>111</v>
      </c>
      <c r="E35" s="332"/>
      <c r="F35" s="45">
        <v>24</v>
      </c>
      <c r="G35" s="224">
        <f>SUM(G33-G34)</f>
        <v>44.26000000000005</v>
      </c>
      <c r="H35" s="224">
        <f>SUM(H33-H34)</f>
        <v>25.87</v>
      </c>
      <c r="I35" s="225" t="s">
        <v>8</v>
      </c>
      <c r="J35" s="224">
        <v>44.52</v>
      </c>
      <c r="K35" s="224">
        <v>45.8</v>
      </c>
      <c r="L35" s="226">
        <f>SUM(J35/H35)</f>
        <v>1.7209122535755703</v>
      </c>
      <c r="M35" s="226">
        <f>SUM(K35/J35)</f>
        <v>1.0287511230907456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3" ht="18.75" customHeight="1" thickBot="1">
      <c r="A36" s="332"/>
      <c r="B36" s="40">
        <v>1</v>
      </c>
      <c r="C36" s="43"/>
      <c r="D36" s="332" t="s">
        <v>65</v>
      </c>
      <c r="E36" s="332"/>
      <c r="F36" s="45">
        <v>25</v>
      </c>
      <c r="G36" s="224">
        <v>2.86</v>
      </c>
      <c r="H36" s="224">
        <v>1.52</v>
      </c>
      <c r="I36" s="225">
        <v>0</v>
      </c>
      <c r="J36" s="227">
        <v>2.65</v>
      </c>
      <c r="K36" s="227">
        <v>2.7</v>
      </c>
      <c r="L36" s="226">
        <v>0</v>
      </c>
      <c r="M36" s="226">
        <v>0</v>
      </c>
    </row>
    <row r="37" spans="1:13" ht="24" customHeight="1" thickBot="1">
      <c r="A37" s="332"/>
      <c r="B37" s="40">
        <v>2</v>
      </c>
      <c r="C37" s="43"/>
      <c r="D37" s="332" t="s">
        <v>66</v>
      </c>
      <c r="E37" s="332"/>
      <c r="F37" s="45">
        <v>26</v>
      </c>
      <c r="G37" s="224">
        <v>0</v>
      </c>
      <c r="H37" s="224">
        <v>0</v>
      </c>
      <c r="I37" s="225">
        <v>0</v>
      </c>
      <c r="J37" s="227">
        <v>0</v>
      </c>
      <c r="K37" s="227">
        <v>0</v>
      </c>
      <c r="L37" s="226">
        <v>0</v>
      </c>
      <c r="M37" s="226">
        <v>0</v>
      </c>
    </row>
    <row r="38" spans="1:13" ht="21" customHeight="1" thickBot="1">
      <c r="A38" s="332"/>
      <c r="B38" s="40">
        <v>3</v>
      </c>
      <c r="C38" s="43"/>
      <c r="D38" s="332" t="s">
        <v>67</v>
      </c>
      <c r="E38" s="332"/>
      <c r="F38" s="45">
        <v>27</v>
      </c>
      <c r="G38" s="224">
        <v>0</v>
      </c>
      <c r="H38" s="224">
        <v>0</v>
      </c>
      <c r="I38" s="225">
        <v>0</v>
      </c>
      <c r="J38" s="227">
        <v>0</v>
      </c>
      <c r="K38" s="227">
        <v>0</v>
      </c>
      <c r="L38" s="226">
        <v>0</v>
      </c>
      <c r="M38" s="226">
        <v>0</v>
      </c>
    </row>
    <row r="39" spans="1:13" ht="78.75" customHeight="1" thickBot="1">
      <c r="A39" s="332"/>
      <c r="B39" s="40">
        <v>4</v>
      </c>
      <c r="C39" s="43"/>
      <c r="D39" s="307" t="s">
        <v>257</v>
      </c>
      <c r="E39" s="308"/>
      <c r="F39" s="45">
        <v>28</v>
      </c>
      <c r="G39" s="224">
        <v>0</v>
      </c>
      <c r="H39" s="224">
        <v>0</v>
      </c>
      <c r="I39" s="225">
        <v>0</v>
      </c>
      <c r="J39" s="227">
        <v>0</v>
      </c>
      <c r="K39" s="227">
        <v>0</v>
      </c>
      <c r="L39" s="226">
        <v>0</v>
      </c>
      <c r="M39" s="226">
        <v>0</v>
      </c>
    </row>
    <row r="40" spans="1:13" ht="19.5" customHeight="1" thickBot="1">
      <c r="A40" s="332"/>
      <c r="B40" s="40">
        <v>5</v>
      </c>
      <c r="C40" s="43"/>
      <c r="D40" s="332" t="s">
        <v>68</v>
      </c>
      <c r="E40" s="332"/>
      <c r="F40" s="45">
        <v>29</v>
      </c>
      <c r="G40" s="224">
        <v>0</v>
      </c>
      <c r="H40" s="224">
        <v>0</v>
      </c>
      <c r="I40" s="225">
        <v>0</v>
      </c>
      <c r="J40" s="227">
        <v>0</v>
      </c>
      <c r="K40" s="227">
        <v>0</v>
      </c>
      <c r="L40" s="226">
        <v>0</v>
      </c>
      <c r="M40" s="226">
        <v>0</v>
      </c>
    </row>
    <row r="41" spans="1:13" ht="27.75" customHeight="1" thickBot="1">
      <c r="A41" s="332"/>
      <c r="B41" s="40">
        <v>6</v>
      </c>
      <c r="C41" s="43"/>
      <c r="D41" s="332" t="s">
        <v>330</v>
      </c>
      <c r="E41" s="332"/>
      <c r="F41" s="45">
        <v>30</v>
      </c>
      <c r="G41" s="224">
        <v>44.26</v>
      </c>
      <c r="H41" s="224">
        <v>25.87</v>
      </c>
      <c r="I41" s="225" t="s">
        <v>8</v>
      </c>
      <c r="J41" s="227">
        <v>44.52</v>
      </c>
      <c r="K41" s="227">
        <v>45.8</v>
      </c>
      <c r="L41" s="226">
        <v>0</v>
      </c>
      <c r="M41" s="226">
        <f>SUM(K41/J41)</f>
        <v>1.0287511230907456</v>
      </c>
    </row>
    <row r="42" spans="1:13" ht="54.75" customHeight="1" thickBot="1">
      <c r="A42" s="332"/>
      <c r="B42" s="40">
        <v>7</v>
      </c>
      <c r="C42" s="43"/>
      <c r="D42" s="307" t="s">
        <v>308</v>
      </c>
      <c r="E42" s="285"/>
      <c r="F42" s="45">
        <v>31</v>
      </c>
      <c r="G42" s="224">
        <v>0</v>
      </c>
      <c r="H42" s="224">
        <v>0</v>
      </c>
      <c r="I42" s="225">
        <v>0</v>
      </c>
      <c r="J42" s="227">
        <v>0</v>
      </c>
      <c r="K42" s="227">
        <v>0</v>
      </c>
      <c r="L42" s="226">
        <v>0</v>
      </c>
      <c r="M42" s="226">
        <v>0</v>
      </c>
    </row>
    <row r="43" spans="1:13" ht="57.75" customHeight="1" thickBot="1">
      <c r="A43" s="332"/>
      <c r="B43" s="40">
        <v>8</v>
      </c>
      <c r="C43" s="43"/>
      <c r="D43" s="332" t="s">
        <v>112</v>
      </c>
      <c r="E43" s="332"/>
      <c r="F43" s="45">
        <v>32</v>
      </c>
      <c r="G43" s="224">
        <v>22.13</v>
      </c>
      <c r="H43" s="224">
        <v>12.93</v>
      </c>
      <c r="I43" s="225">
        <v>0</v>
      </c>
      <c r="J43" s="227">
        <v>22.26</v>
      </c>
      <c r="K43" s="227">
        <v>22.9</v>
      </c>
      <c r="L43" s="226">
        <v>0</v>
      </c>
      <c r="M43" s="226">
        <v>0</v>
      </c>
    </row>
    <row r="44" spans="1:13" ht="24" customHeight="1" thickBot="1">
      <c r="A44" s="332"/>
      <c r="B44" s="40"/>
      <c r="C44" s="43" t="s">
        <v>29</v>
      </c>
      <c r="D44" s="332" t="s">
        <v>311</v>
      </c>
      <c r="E44" s="332"/>
      <c r="F44" s="45">
        <v>33</v>
      </c>
      <c r="G44" s="224">
        <v>0</v>
      </c>
      <c r="H44" s="224">
        <v>0</v>
      </c>
      <c r="I44" s="225">
        <v>0</v>
      </c>
      <c r="J44" s="227">
        <v>0</v>
      </c>
      <c r="K44" s="227">
        <v>0</v>
      </c>
      <c r="L44" s="226">
        <v>0</v>
      </c>
      <c r="M44" s="226">
        <v>0</v>
      </c>
    </row>
    <row r="45" spans="1:13" ht="21.75" customHeight="1" thickBot="1">
      <c r="A45" s="332"/>
      <c r="B45" s="40"/>
      <c r="C45" s="43" t="s">
        <v>30</v>
      </c>
      <c r="D45" s="307" t="s">
        <v>312</v>
      </c>
      <c r="E45" s="285"/>
      <c r="F45" s="45" t="s">
        <v>310</v>
      </c>
      <c r="G45" s="224">
        <v>22.13</v>
      </c>
      <c r="H45" s="224">
        <v>12.93</v>
      </c>
      <c r="I45" s="225">
        <v>0</v>
      </c>
      <c r="J45" s="227">
        <v>22.26</v>
      </c>
      <c r="K45" s="227">
        <v>22.9</v>
      </c>
      <c r="L45" s="226">
        <v>0</v>
      </c>
      <c r="M45" s="226">
        <v>0</v>
      </c>
    </row>
    <row r="46" spans="1:13" ht="18.75" customHeight="1" thickBot="1">
      <c r="A46" s="332"/>
      <c r="B46" s="40"/>
      <c r="C46" s="43" t="s">
        <v>32</v>
      </c>
      <c r="D46" s="332" t="s">
        <v>259</v>
      </c>
      <c r="E46" s="332"/>
      <c r="F46" s="45">
        <v>34</v>
      </c>
      <c r="G46" s="224">
        <v>0</v>
      </c>
      <c r="H46" s="224">
        <v>0</v>
      </c>
      <c r="I46" s="225">
        <v>0</v>
      </c>
      <c r="J46" s="227">
        <v>0</v>
      </c>
      <c r="K46" s="227">
        <v>0</v>
      </c>
      <c r="L46" s="226">
        <v>0</v>
      </c>
      <c r="M46" s="226">
        <v>0</v>
      </c>
    </row>
    <row r="47" spans="1:13" ht="42" customHeight="1" thickBot="1">
      <c r="A47" s="332"/>
      <c r="B47" s="40">
        <v>9</v>
      </c>
      <c r="C47" s="43"/>
      <c r="D47" s="332" t="s">
        <v>331</v>
      </c>
      <c r="E47" s="332"/>
      <c r="F47" s="45">
        <v>35</v>
      </c>
      <c r="G47" s="224">
        <v>22.13</v>
      </c>
      <c r="H47" s="224">
        <v>12.94</v>
      </c>
      <c r="I47" s="225">
        <v>0</v>
      </c>
      <c r="J47" s="227">
        <v>22.26</v>
      </c>
      <c r="K47" s="227">
        <v>22.9</v>
      </c>
      <c r="L47" s="226">
        <v>0</v>
      </c>
      <c r="M47" s="226">
        <v>0</v>
      </c>
    </row>
    <row r="48" spans="1:13" ht="20.25" customHeight="1" thickBot="1">
      <c r="A48" s="42" t="s">
        <v>24</v>
      </c>
      <c r="B48" s="40"/>
      <c r="C48" s="43"/>
      <c r="D48" s="332" t="s">
        <v>13</v>
      </c>
      <c r="E48" s="332"/>
      <c r="F48" s="45">
        <v>36</v>
      </c>
      <c r="G48" s="224">
        <v>0</v>
      </c>
      <c r="H48" s="224">
        <v>0</v>
      </c>
      <c r="I48" s="225">
        <v>0</v>
      </c>
      <c r="J48" s="227">
        <v>0</v>
      </c>
      <c r="K48" s="227">
        <v>0</v>
      </c>
      <c r="L48" s="226">
        <v>0</v>
      </c>
      <c r="M48" s="226">
        <v>0</v>
      </c>
    </row>
    <row r="49" spans="1:13" ht="29.25" customHeight="1" thickBot="1">
      <c r="A49" s="42" t="s">
        <v>25</v>
      </c>
      <c r="B49" s="40"/>
      <c r="C49" s="43"/>
      <c r="D49" s="332" t="s">
        <v>123</v>
      </c>
      <c r="E49" s="332"/>
      <c r="F49" s="45">
        <v>37</v>
      </c>
      <c r="G49" s="224">
        <v>0</v>
      </c>
      <c r="H49" s="224">
        <v>0</v>
      </c>
      <c r="I49" s="225">
        <v>0</v>
      </c>
      <c r="J49" s="227">
        <v>0</v>
      </c>
      <c r="K49" s="227">
        <v>0</v>
      </c>
      <c r="L49" s="226">
        <v>0</v>
      </c>
      <c r="M49" s="226">
        <v>0</v>
      </c>
    </row>
    <row r="50" spans="1:13" ht="18.75" customHeight="1" thickBot="1">
      <c r="A50" s="42"/>
      <c r="B50" s="40"/>
      <c r="C50" s="43" t="s">
        <v>29</v>
      </c>
      <c r="D50" s="332" t="s">
        <v>39</v>
      </c>
      <c r="E50" s="332"/>
      <c r="F50" s="45">
        <v>38</v>
      </c>
      <c r="G50" s="224">
        <v>0</v>
      </c>
      <c r="H50" s="224">
        <v>0</v>
      </c>
      <c r="I50" s="225">
        <v>0</v>
      </c>
      <c r="J50" s="227">
        <v>0</v>
      </c>
      <c r="K50" s="227">
        <v>0</v>
      </c>
      <c r="L50" s="226">
        <v>0</v>
      </c>
      <c r="M50" s="226">
        <v>0</v>
      </c>
    </row>
    <row r="51" spans="1:13" ht="18.75" customHeight="1" thickBot="1">
      <c r="A51" s="42"/>
      <c r="B51" s="40"/>
      <c r="C51" s="43" t="s">
        <v>30</v>
      </c>
      <c r="D51" s="332" t="s">
        <v>124</v>
      </c>
      <c r="E51" s="332"/>
      <c r="F51" s="45">
        <v>39</v>
      </c>
      <c r="G51" s="224">
        <v>0</v>
      </c>
      <c r="H51" s="224">
        <v>0</v>
      </c>
      <c r="I51" s="225">
        <v>0</v>
      </c>
      <c r="J51" s="227">
        <v>0</v>
      </c>
      <c r="K51" s="227">
        <v>0</v>
      </c>
      <c r="L51" s="226">
        <v>0</v>
      </c>
      <c r="M51" s="226">
        <v>0</v>
      </c>
    </row>
    <row r="52" spans="1:13" ht="20.25" customHeight="1" thickBot="1">
      <c r="A52" s="42"/>
      <c r="B52" s="40"/>
      <c r="C52" s="43" t="s">
        <v>32</v>
      </c>
      <c r="D52" s="332" t="s">
        <v>125</v>
      </c>
      <c r="E52" s="332"/>
      <c r="F52" s="45">
        <v>40</v>
      </c>
      <c r="G52" s="224">
        <v>0</v>
      </c>
      <c r="H52" s="224">
        <v>0</v>
      </c>
      <c r="I52" s="225">
        <v>0</v>
      </c>
      <c r="J52" s="227">
        <v>0</v>
      </c>
      <c r="K52" s="227">
        <v>0</v>
      </c>
      <c r="L52" s="226">
        <v>0</v>
      </c>
      <c r="M52" s="226">
        <v>0</v>
      </c>
    </row>
    <row r="53" spans="1:13" ht="21.75" customHeight="1" thickBot="1">
      <c r="A53" s="42"/>
      <c r="B53" s="40"/>
      <c r="C53" s="43" t="s">
        <v>34</v>
      </c>
      <c r="D53" s="332" t="s">
        <v>46</v>
      </c>
      <c r="E53" s="332"/>
      <c r="F53" s="45">
        <v>41</v>
      </c>
      <c r="G53" s="224">
        <v>0</v>
      </c>
      <c r="H53" s="224">
        <v>0</v>
      </c>
      <c r="I53" s="225">
        <v>0</v>
      </c>
      <c r="J53" s="227">
        <v>0</v>
      </c>
      <c r="K53" s="227">
        <v>0</v>
      </c>
      <c r="L53" s="226">
        <v>0</v>
      </c>
      <c r="M53" s="226">
        <v>0</v>
      </c>
    </row>
    <row r="54" spans="1:13" ht="18.75" customHeight="1" thickBot="1">
      <c r="A54" s="42"/>
      <c r="B54" s="40"/>
      <c r="C54" s="43" t="s">
        <v>35</v>
      </c>
      <c r="D54" s="332" t="s">
        <v>47</v>
      </c>
      <c r="E54" s="332"/>
      <c r="F54" s="45">
        <v>42</v>
      </c>
      <c r="G54" s="224">
        <v>0</v>
      </c>
      <c r="H54" s="224">
        <v>0</v>
      </c>
      <c r="I54" s="225">
        <v>0</v>
      </c>
      <c r="J54" s="227">
        <v>0</v>
      </c>
      <c r="K54" s="227">
        <v>0</v>
      </c>
      <c r="L54" s="226">
        <v>0</v>
      </c>
      <c r="M54" s="226">
        <v>0</v>
      </c>
    </row>
    <row r="55" spans="1:13" ht="25.5" customHeight="1" thickBot="1">
      <c r="A55" s="42" t="s">
        <v>26</v>
      </c>
      <c r="B55" s="40"/>
      <c r="C55" s="43"/>
      <c r="D55" s="332" t="s">
        <v>14</v>
      </c>
      <c r="E55" s="332"/>
      <c r="F55" s="45">
        <v>43</v>
      </c>
      <c r="G55" s="224">
        <v>0</v>
      </c>
      <c r="H55" s="224">
        <v>0</v>
      </c>
      <c r="I55" s="225">
        <v>0</v>
      </c>
      <c r="J55" s="227">
        <v>0</v>
      </c>
      <c r="K55" s="227">
        <v>0</v>
      </c>
      <c r="L55" s="226">
        <v>0</v>
      </c>
      <c r="M55" s="226">
        <v>0</v>
      </c>
    </row>
    <row r="56" spans="1:13" ht="18.75" customHeight="1" thickBot="1">
      <c r="A56" s="42"/>
      <c r="B56" s="40">
        <v>1</v>
      </c>
      <c r="C56" s="43"/>
      <c r="D56" s="332" t="s">
        <v>15</v>
      </c>
      <c r="E56" s="332"/>
      <c r="F56" s="45">
        <v>44</v>
      </c>
      <c r="G56" s="224">
        <v>0</v>
      </c>
      <c r="H56" s="224">
        <v>0</v>
      </c>
      <c r="I56" s="225">
        <v>0</v>
      </c>
      <c r="J56" s="227">
        <v>0</v>
      </c>
      <c r="K56" s="227">
        <v>0</v>
      </c>
      <c r="L56" s="226">
        <v>0</v>
      </c>
      <c r="M56" s="226">
        <v>0</v>
      </c>
    </row>
    <row r="57" spans="1:13" ht="29.25" customHeight="1" thickBot="1">
      <c r="A57" s="42"/>
      <c r="B57" s="40"/>
      <c r="C57" s="43"/>
      <c r="D57" s="42"/>
      <c r="E57" s="42" t="s">
        <v>251</v>
      </c>
      <c r="F57" s="45">
        <v>45</v>
      </c>
      <c r="G57" s="224">
        <v>0</v>
      </c>
      <c r="H57" s="224">
        <v>0</v>
      </c>
      <c r="I57" s="225">
        <v>0</v>
      </c>
      <c r="J57" s="227">
        <v>0</v>
      </c>
      <c r="K57" s="227">
        <v>0</v>
      </c>
      <c r="L57" s="226">
        <v>0</v>
      </c>
      <c r="M57" s="226">
        <v>0</v>
      </c>
    </row>
    <row r="58" spans="1:13" ht="24" customHeight="1" thickBot="1">
      <c r="A58" s="42" t="s">
        <v>27</v>
      </c>
      <c r="B58" s="40"/>
      <c r="C58" s="43"/>
      <c r="D58" s="332" t="s">
        <v>113</v>
      </c>
      <c r="E58" s="332"/>
      <c r="F58" s="45">
        <v>46</v>
      </c>
      <c r="G58" s="224">
        <v>0</v>
      </c>
      <c r="H58" s="224">
        <v>0</v>
      </c>
      <c r="I58" s="225">
        <v>0</v>
      </c>
      <c r="J58" s="227">
        <v>0</v>
      </c>
      <c r="K58" s="227">
        <v>0</v>
      </c>
      <c r="L58" s="226">
        <v>0</v>
      </c>
      <c r="M58" s="226">
        <v>0</v>
      </c>
    </row>
    <row r="59" spans="1:13" ht="18" customHeight="1" thickBot="1">
      <c r="A59" s="42" t="s">
        <v>69</v>
      </c>
      <c r="B59" s="39"/>
      <c r="C59" s="43"/>
      <c r="D59" s="332" t="s">
        <v>16</v>
      </c>
      <c r="E59" s="332"/>
      <c r="F59" s="45">
        <v>47</v>
      </c>
      <c r="G59" s="224"/>
      <c r="H59" s="224"/>
      <c r="I59" s="225"/>
      <c r="J59" s="227"/>
      <c r="K59" s="227"/>
      <c r="L59" s="226"/>
      <c r="M59" s="226"/>
    </row>
    <row r="60" spans="1:13" ht="21.75" customHeight="1" thickBot="1">
      <c r="A60" s="332"/>
      <c r="B60" s="40">
        <v>1</v>
      </c>
      <c r="C60" s="43"/>
      <c r="D60" s="332" t="s">
        <v>105</v>
      </c>
      <c r="E60" s="332"/>
      <c r="F60" s="45">
        <v>48</v>
      </c>
      <c r="G60" s="228">
        <v>11</v>
      </c>
      <c r="H60" s="228">
        <v>11</v>
      </c>
      <c r="I60" s="225">
        <f>SUM(H60/G60)</f>
        <v>1</v>
      </c>
      <c r="J60" s="229">
        <v>11</v>
      </c>
      <c r="K60" s="229">
        <v>12</v>
      </c>
      <c r="L60" s="226">
        <f>SUM(J60/H60)</f>
        <v>1</v>
      </c>
      <c r="M60" s="226">
        <f>SUM(K60/J60)</f>
        <v>1.0909090909090908</v>
      </c>
    </row>
    <row r="61" spans="1:13" ht="21" customHeight="1" thickBot="1">
      <c r="A61" s="332"/>
      <c r="B61" s="40">
        <v>2</v>
      </c>
      <c r="C61" s="43"/>
      <c r="D61" s="332" t="s">
        <v>17</v>
      </c>
      <c r="E61" s="332"/>
      <c r="F61" s="45">
        <v>49</v>
      </c>
      <c r="G61" s="228">
        <v>10</v>
      </c>
      <c r="H61" s="228">
        <v>10.5</v>
      </c>
      <c r="I61" s="225">
        <f>SUM(H61/G61)</f>
        <v>1.05</v>
      </c>
      <c r="J61" s="229">
        <v>11</v>
      </c>
      <c r="K61" s="229">
        <v>12</v>
      </c>
      <c r="L61" s="226">
        <f>SUM(J61/H61)</f>
        <v>1.0476190476190477</v>
      </c>
      <c r="M61" s="226">
        <f>SUM(K61/J61)</f>
        <v>1.0909090909090908</v>
      </c>
    </row>
    <row r="62" spans="1:13" ht="35.25" customHeight="1" thickBot="1">
      <c r="A62" s="332"/>
      <c r="B62" s="40">
        <v>3</v>
      </c>
      <c r="C62" s="43"/>
      <c r="D62" s="332" t="s">
        <v>332</v>
      </c>
      <c r="E62" s="332"/>
      <c r="F62" s="45">
        <v>50</v>
      </c>
      <c r="G62" s="224">
        <f>(G23/G61)/12*1000</f>
        <v>1783.5833333333333</v>
      </c>
      <c r="H62" s="224">
        <f>(H23/H61)/12*1000</f>
        <v>2115.0793650793653</v>
      </c>
      <c r="I62" s="225">
        <f>SUM(H62/G62)</f>
        <v>1.1858595701982144</v>
      </c>
      <c r="J62" s="224">
        <f>(J23/J61)/12*1000</f>
        <v>2018.939393939394</v>
      </c>
      <c r="K62" s="224">
        <f>(K23/K61)/12*1000</f>
        <v>1944.4444444444443</v>
      </c>
      <c r="L62" s="226">
        <f>SUM(J62/H62)</f>
        <v>0.9545454545454545</v>
      </c>
      <c r="M62" s="226">
        <f>SUM(K62/J62)</f>
        <v>0.9631019387116947</v>
      </c>
    </row>
    <row r="63" spans="1:13" ht="45" customHeight="1" thickBot="1">
      <c r="A63" s="332"/>
      <c r="B63" s="40">
        <v>4</v>
      </c>
      <c r="C63" s="43"/>
      <c r="D63" s="332" t="s">
        <v>333</v>
      </c>
      <c r="E63" s="332"/>
      <c r="F63" s="45">
        <v>51</v>
      </c>
      <c r="G63" s="224">
        <f>(G24/G61)/12*1000</f>
        <v>1729.3333333333337</v>
      </c>
      <c r="H63" s="224">
        <f>(H24/H61)/12*1000</f>
        <v>2063.4920634920636</v>
      </c>
      <c r="I63" s="225">
        <f>SUM(H63/G63)</f>
        <v>1.1932297977016557</v>
      </c>
      <c r="J63" s="224">
        <f>(J24/J61)/12*1000</f>
        <v>1969.6969696969697</v>
      </c>
      <c r="K63" s="224">
        <f>(K24/K61)/12*1000</f>
        <v>1875</v>
      </c>
      <c r="L63" s="226">
        <f>SUM(J63/H63)</f>
        <v>0.9545454545454545</v>
      </c>
      <c r="M63" s="226">
        <f>SUM(K63/J63)</f>
        <v>0.9519230769230769</v>
      </c>
    </row>
    <row r="64" spans="1:13" ht="27.75" customHeight="1" thickBot="1">
      <c r="A64" s="332"/>
      <c r="B64" s="40">
        <v>5</v>
      </c>
      <c r="C64" s="43"/>
      <c r="D64" s="332" t="s">
        <v>334</v>
      </c>
      <c r="E64" s="332"/>
      <c r="F64" s="45">
        <v>52</v>
      </c>
      <c r="G64" s="224">
        <f>G13/G61</f>
        <v>91.533</v>
      </c>
      <c r="H64" s="224">
        <f>H13/H61</f>
        <v>92.57142857142857</v>
      </c>
      <c r="I64" s="225">
        <f>SUM(H64/G64)</f>
        <v>1.0113448545489447</v>
      </c>
      <c r="J64" s="224">
        <f>J13/J61</f>
        <v>89.54545454545455</v>
      </c>
      <c r="K64" s="224">
        <f>K13/K61</f>
        <v>83.33333333333333</v>
      </c>
      <c r="L64" s="226">
        <f>SUM(J64/H64)</f>
        <v>0.9673120089786756</v>
      </c>
      <c r="M64" s="226">
        <f>SUM(K64/J64)</f>
        <v>0.9306260575296108</v>
      </c>
    </row>
    <row r="65" spans="1:13" ht="29.25" customHeight="1" thickBot="1">
      <c r="A65" s="332"/>
      <c r="B65" s="40">
        <v>6</v>
      </c>
      <c r="C65" s="43"/>
      <c r="D65" s="332" t="s">
        <v>335</v>
      </c>
      <c r="E65" s="332"/>
      <c r="F65" s="45">
        <v>53</v>
      </c>
      <c r="G65" s="224">
        <v>0</v>
      </c>
      <c r="H65" s="224">
        <v>0</v>
      </c>
      <c r="I65" s="225">
        <v>0</v>
      </c>
      <c r="J65" s="227">
        <v>0</v>
      </c>
      <c r="K65" s="227">
        <v>0</v>
      </c>
      <c r="L65" s="226">
        <v>0</v>
      </c>
      <c r="M65" s="226">
        <v>0</v>
      </c>
    </row>
    <row r="66" spans="1:13" ht="27.75" customHeight="1" thickBot="1">
      <c r="A66" s="332"/>
      <c r="B66" s="40">
        <v>7</v>
      </c>
      <c r="C66" s="43"/>
      <c r="D66" s="332" t="s">
        <v>269</v>
      </c>
      <c r="E66" s="332"/>
      <c r="F66" s="45">
        <v>54</v>
      </c>
      <c r="G66" s="224">
        <f>(G18/G12)*1000</f>
        <v>942.1520107502212</v>
      </c>
      <c r="H66" s="224">
        <f>(H18/H12)*1000</f>
        <v>968.6213991769548</v>
      </c>
      <c r="I66" s="225">
        <f>SUM(H66/G66)</f>
        <v>1.028094604824604</v>
      </c>
      <c r="J66" s="227">
        <v>896</v>
      </c>
      <c r="K66" s="227">
        <v>896</v>
      </c>
      <c r="L66" s="226">
        <f>SUM(J66/H66)</f>
        <v>0.9250260223048327</v>
      </c>
      <c r="M66" s="226">
        <f>SUM(K66/J66)</f>
        <v>1</v>
      </c>
    </row>
    <row r="67" spans="1:13" ht="21.75" customHeight="1" thickBot="1">
      <c r="A67" s="332"/>
      <c r="B67" s="40">
        <v>8</v>
      </c>
      <c r="C67" s="43"/>
      <c r="D67" s="332" t="s">
        <v>262</v>
      </c>
      <c r="E67" s="332"/>
      <c r="F67" s="45">
        <v>55</v>
      </c>
      <c r="G67" s="224">
        <v>6.24</v>
      </c>
      <c r="H67" s="224">
        <v>0</v>
      </c>
      <c r="I67" s="225">
        <f>SUM(H67/G67)</f>
        <v>0</v>
      </c>
      <c r="J67" s="227">
        <v>0</v>
      </c>
      <c r="K67" s="227">
        <v>0</v>
      </c>
      <c r="L67" s="226">
        <v>0</v>
      </c>
      <c r="M67" s="226">
        <v>0</v>
      </c>
    </row>
    <row r="68" spans="1:13" ht="19.5" customHeight="1" thickBot="1">
      <c r="A68" s="332"/>
      <c r="B68" s="40">
        <v>9</v>
      </c>
      <c r="C68" s="43"/>
      <c r="D68" s="332" t="s">
        <v>263</v>
      </c>
      <c r="E68" s="307"/>
      <c r="F68" s="45">
        <v>56</v>
      </c>
      <c r="G68" s="224">
        <v>40.85</v>
      </c>
      <c r="H68" s="224">
        <v>35</v>
      </c>
      <c r="I68" s="225">
        <f>SUM(H68/G68)</f>
        <v>0.8567931456548348</v>
      </c>
      <c r="J68" s="227">
        <v>20</v>
      </c>
      <c r="K68" s="227">
        <v>5</v>
      </c>
      <c r="L68" s="226">
        <f>SUM(J68/H68)</f>
        <v>0.5714285714285714</v>
      </c>
      <c r="M68" s="226">
        <f>SUM(K68/J68)</f>
        <v>0.25</v>
      </c>
    </row>
    <row r="69" spans="1:13" ht="6" customHeight="1">
      <c r="A69" s="102"/>
      <c r="B69" s="101"/>
      <c r="C69" s="53"/>
      <c r="D69" s="103"/>
      <c r="E69" s="103"/>
      <c r="F69" s="104"/>
      <c r="G69" s="105"/>
      <c r="H69" s="105"/>
      <c r="I69" s="106"/>
      <c r="J69" s="107"/>
      <c r="K69" s="107"/>
      <c r="L69" s="108"/>
      <c r="M69" s="108"/>
    </row>
    <row r="70" spans="1:13" ht="15.75" customHeight="1">
      <c r="A70" s="102"/>
      <c r="B70" s="164"/>
      <c r="C70" s="164"/>
      <c r="D70" s="103"/>
      <c r="E70" s="214" t="s">
        <v>408</v>
      </c>
      <c r="F70" s="214"/>
      <c r="G70" s="214" t="s">
        <v>403</v>
      </c>
      <c r="H70" s="215"/>
      <c r="I70" s="216"/>
      <c r="J70" s="336" t="s">
        <v>365</v>
      </c>
      <c r="K70" s="336"/>
      <c r="L70" s="336"/>
      <c r="M70" s="336"/>
    </row>
    <row r="71" spans="1:13" ht="19.5" customHeight="1">
      <c r="A71" s="54"/>
      <c r="B71" s="91"/>
      <c r="C71" s="91"/>
      <c r="D71" s="57"/>
      <c r="E71" s="230" t="s">
        <v>400</v>
      </c>
      <c r="F71" s="230"/>
      <c r="G71" s="230" t="s">
        <v>402</v>
      </c>
      <c r="H71" s="230"/>
      <c r="I71" s="231"/>
      <c r="J71" s="337" t="s">
        <v>364</v>
      </c>
      <c r="K71" s="337"/>
      <c r="L71" s="337"/>
      <c r="M71" s="337"/>
    </row>
    <row r="72" spans="1:13" ht="16.5" customHeight="1">
      <c r="A72" s="54"/>
      <c r="B72" s="91"/>
      <c r="C72" s="91"/>
      <c r="D72" s="57"/>
      <c r="E72" s="230" t="s">
        <v>399</v>
      </c>
      <c r="F72" s="230"/>
      <c r="G72" s="217"/>
      <c r="H72" s="218"/>
      <c r="I72" s="219"/>
      <c r="J72" s="338" t="s">
        <v>387</v>
      </c>
      <c r="K72" s="338"/>
      <c r="L72" s="338"/>
      <c r="M72" s="338"/>
    </row>
    <row r="73" spans="1:13" ht="19.5" customHeight="1">
      <c r="A73" s="55"/>
      <c r="B73" s="334"/>
      <c r="C73" s="334"/>
      <c r="D73" s="55"/>
      <c r="E73" s="335" t="s">
        <v>401</v>
      </c>
      <c r="F73" s="335"/>
      <c r="G73" s="220"/>
      <c r="H73" s="221"/>
      <c r="I73" s="221"/>
      <c r="J73" s="218"/>
      <c r="K73" s="221"/>
      <c r="L73" s="221"/>
      <c r="M73" s="221"/>
    </row>
    <row r="74" spans="1:13" ht="12.75">
      <c r="A74" s="55"/>
      <c r="B74" s="55"/>
      <c r="C74" s="58"/>
      <c r="D74" s="55"/>
      <c r="E74" s="59"/>
      <c r="F74" s="38"/>
      <c r="G74" s="38"/>
      <c r="H74" s="37"/>
      <c r="I74" s="62"/>
      <c r="J74" s="65"/>
      <c r="K74" s="62"/>
      <c r="L74" s="62"/>
      <c r="M74" s="62"/>
    </row>
    <row r="75" spans="1:13" ht="14.25" customHeight="1">
      <c r="A75" s="55"/>
      <c r="B75" s="55"/>
      <c r="C75" s="58"/>
      <c r="D75" s="55"/>
      <c r="E75" s="279"/>
      <c r="F75" s="279"/>
      <c r="G75" s="291"/>
      <c r="H75" s="291"/>
      <c r="I75" s="278"/>
      <c r="J75" s="38"/>
      <c r="K75" s="37"/>
      <c r="L75" s="37"/>
      <c r="M75" s="37"/>
    </row>
    <row r="76" spans="1:13" ht="12.75">
      <c r="A76" s="55"/>
      <c r="B76" s="55"/>
      <c r="C76" s="58"/>
      <c r="D76" s="55"/>
      <c r="E76" s="92"/>
      <c r="F76" s="38"/>
      <c r="G76" s="38"/>
      <c r="H76" s="62"/>
      <c r="I76" s="37"/>
      <c r="J76" s="38"/>
      <c r="K76" s="37"/>
      <c r="L76" s="37"/>
      <c r="M76" s="37"/>
    </row>
    <row r="77" spans="1:13" ht="12.75">
      <c r="A77" s="55"/>
      <c r="B77" s="55"/>
      <c r="C77" s="58"/>
      <c r="D77" s="55"/>
      <c r="E77" s="59"/>
      <c r="F77" s="38"/>
      <c r="G77" s="38"/>
      <c r="H77" s="37"/>
      <c r="I77" s="37"/>
      <c r="J77" s="38"/>
      <c r="K77" s="37"/>
      <c r="L77" s="37"/>
      <c r="M77" s="37"/>
    </row>
    <row r="78" spans="1:13" ht="12.75">
      <c r="A78" s="289"/>
      <c r="B78" s="289"/>
      <c r="C78" s="290"/>
      <c r="D78" s="290"/>
      <c r="E78" s="290"/>
      <c r="F78" s="290"/>
      <c r="G78" s="290"/>
      <c r="H78" s="290"/>
      <c r="I78" s="290"/>
      <c r="J78" s="38"/>
      <c r="K78" s="37"/>
      <c r="L78" s="37"/>
      <c r="M78" s="37"/>
    </row>
    <row r="79" spans="1:13" ht="12.75">
      <c r="A79" s="55"/>
      <c r="B79" s="55"/>
      <c r="C79" s="58"/>
      <c r="D79" s="55"/>
      <c r="E79" s="59"/>
      <c r="F79" s="38"/>
      <c r="G79" s="38"/>
      <c r="H79" s="37"/>
      <c r="I79" s="37"/>
      <c r="J79" s="38"/>
      <c r="K79" s="37"/>
      <c r="L79" s="37"/>
      <c r="M79" s="37"/>
    </row>
    <row r="80" spans="1:13" ht="12.75">
      <c r="A80" s="55"/>
      <c r="B80" s="55"/>
      <c r="C80" s="58"/>
      <c r="D80" s="55"/>
      <c r="E80" s="59"/>
      <c r="F80" s="38"/>
      <c r="G80" s="38"/>
      <c r="H80" s="37"/>
      <c r="I80" s="37"/>
      <c r="J80" s="38"/>
      <c r="K80" s="37"/>
      <c r="L80" s="37"/>
      <c r="M80" s="37"/>
    </row>
    <row r="81" spans="1:13" ht="12.75">
      <c r="A81" s="55"/>
      <c r="B81" s="55"/>
      <c r="C81" s="58"/>
      <c r="D81" s="55"/>
      <c r="E81" s="59"/>
      <c r="F81" s="38"/>
      <c r="G81" s="38"/>
      <c r="H81" s="37"/>
      <c r="I81" s="37"/>
      <c r="J81" s="38"/>
      <c r="K81" s="37"/>
      <c r="L81" s="37"/>
      <c r="M81" s="37"/>
    </row>
    <row r="82" spans="1:13" ht="12.75">
      <c r="A82" s="55"/>
      <c r="B82" s="55"/>
      <c r="C82" s="58"/>
      <c r="D82" s="55"/>
      <c r="E82" s="59"/>
      <c r="F82" s="38"/>
      <c r="G82" s="38"/>
      <c r="H82" s="37"/>
      <c r="I82" s="37"/>
      <c r="J82" s="38"/>
      <c r="K82" s="37"/>
      <c r="L82" s="37"/>
      <c r="M82" s="37"/>
    </row>
    <row r="83" spans="1:13" ht="12.75">
      <c r="A83" s="55"/>
      <c r="B83" s="55"/>
      <c r="C83" s="58"/>
      <c r="D83" s="55"/>
      <c r="E83" s="59"/>
      <c r="F83" s="38"/>
      <c r="G83" s="38"/>
      <c r="H83" s="37"/>
      <c r="I83" s="37"/>
      <c r="J83" s="38"/>
      <c r="K83" s="37"/>
      <c r="L83" s="37"/>
      <c r="M83" s="37"/>
    </row>
    <row r="84" spans="1:13" ht="12.75">
      <c r="A84" s="55"/>
      <c r="B84" s="55"/>
      <c r="C84" s="58"/>
      <c r="D84" s="55"/>
      <c r="E84" s="59"/>
      <c r="F84" s="38"/>
      <c r="G84" s="38"/>
      <c r="H84" s="37"/>
      <c r="I84" s="37"/>
      <c r="J84" s="38"/>
      <c r="K84" s="37"/>
      <c r="L84" s="37"/>
      <c r="M84" s="37"/>
    </row>
    <row r="85" spans="1:13" ht="12.75">
      <c r="A85" s="55"/>
      <c r="B85" s="55"/>
      <c r="C85" s="58"/>
      <c r="D85" s="55"/>
      <c r="E85" s="59"/>
      <c r="F85" s="38"/>
      <c r="G85" s="38"/>
      <c r="H85" s="37"/>
      <c r="I85" s="37"/>
      <c r="J85" s="38"/>
      <c r="K85" s="37"/>
      <c r="L85" s="37"/>
      <c r="M85" s="37"/>
    </row>
    <row r="86" spans="1:13" ht="12.75">
      <c r="A86" s="55"/>
      <c r="B86" s="55"/>
      <c r="C86" s="58"/>
      <c r="D86" s="55"/>
      <c r="E86" s="59"/>
      <c r="F86" s="38"/>
      <c r="G86" s="38"/>
      <c r="H86" s="37"/>
      <c r="I86" s="37"/>
      <c r="J86" s="38"/>
      <c r="K86" s="37"/>
      <c r="L86" s="37"/>
      <c r="M86" s="37"/>
    </row>
    <row r="87" spans="1:13" ht="12.75">
      <c r="A87" s="55"/>
      <c r="B87" s="55"/>
      <c r="C87" s="58"/>
      <c r="D87" s="55"/>
      <c r="E87" s="59"/>
      <c r="F87" s="38"/>
      <c r="G87" s="38"/>
      <c r="H87" s="37"/>
      <c r="I87" s="37"/>
      <c r="J87" s="38"/>
      <c r="K87" s="37"/>
      <c r="L87" s="37"/>
      <c r="M87" s="37"/>
    </row>
    <row r="88" spans="1:13" ht="12.75">
      <c r="A88" s="55"/>
      <c r="B88" s="55"/>
      <c r="C88" s="58"/>
      <c r="D88" s="55"/>
      <c r="E88" s="59"/>
      <c r="F88" s="38"/>
      <c r="G88" s="38"/>
      <c r="H88" s="37"/>
      <c r="I88" s="37"/>
      <c r="J88" s="38"/>
      <c r="K88" s="37"/>
      <c r="L88" s="37"/>
      <c r="M88" s="37"/>
    </row>
    <row r="89" spans="1:13" ht="12.75">
      <c r="A89" s="55"/>
      <c r="B89" s="55"/>
      <c r="C89" s="58"/>
      <c r="D89" s="55"/>
      <c r="E89" s="59"/>
      <c r="F89" s="38"/>
      <c r="G89" s="38"/>
      <c r="H89" s="37"/>
      <c r="I89" s="37"/>
      <c r="J89" s="38"/>
      <c r="K89" s="37"/>
      <c r="L89" s="37"/>
      <c r="M89" s="37"/>
    </row>
    <row r="90" spans="1:13" ht="12.75">
      <c r="A90" s="55"/>
      <c r="B90" s="55"/>
      <c r="C90" s="58"/>
      <c r="D90" s="55"/>
      <c r="E90" s="59"/>
      <c r="F90" s="38"/>
      <c r="G90" s="38"/>
      <c r="H90" s="37"/>
      <c r="I90" s="37"/>
      <c r="J90" s="38"/>
      <c r="K90" s="37"/>
      <c r="L90" s="37"/>
      <c r="M90" s="37"/>
    </row>
    <row r="91" spans="1:13" ht="12.75">
      <c r="A91" s="55"/>
      <c r="B91" s="55"/>
      <c r="C91" s="58"/>
      <c r="D91" s="55"/>
      <c r="E91" s="59"/>
      <c r="F91" s="38"/>
      <c r="G91" s="38"/>
      <c r="H91" s="37"/>
      <c r="I91" s="37"/>
      <c r="J91" s="38"/>
      <c r="K91" s="37"/>
      <c r="L91" s="37"/>
      <c r="M91" s="37"/>
    </row>
    <row r="92" spans="1:13" ht="12.75">
      <c r="A92" s="55"/>
      <c r="B92" s="55"/>
      <c r="C92" s="58"/>
      <c r="D92" s="55"/>
      <c r="E92" s="59"/>
      <c r="F92" s="38"/>
      <c r="G92" s="38"/>
      <c r="H92" s="37"/>
      <c r="I92" s="37"/>
      <c r="J92" s="38"/>
      <c r="K92" s="37"/>
      <c r="L92" s="37"/>
      <c r="M92" s="37"/>
    </row>
    <row r="93" spans="1:13" ht="12.75">
      <c r="A93" s="55"/>
      <c r="B93" s="55"/>
      <c r="C93" s="58"/>
      <c r="D93" s="55"/>
      <c r="E93" s="59"/>
      <c r="F93" s="38"/>
      <c r="G93" s="38"/>
      <c r="H93" s="37"/>
      <c r="I93" s="37"/>
      <c r="J93" s="38"/>
      <c r="K93" s="37"/>
      <c r="L93" s="37"/>
      <c r="M93" s="37"/>
    </row>
    <row r="94" spans="1:13" ht="12.75">
      <c r="A94" s="55"/>
      <c r="B94" s="55"/>
      <c r="C94" s="58"/>
      <c r="D94" s="55"/>
      <c r="E94" s="59"/>
      <c r="F94" s="38"/>
      <c r="G94" s="38"/>
      <c r="H94" s="37"/>
      <c r="I94" s="37"/>
      <c r="J94" s="38"/>
      <c r="K94" s="37"/>
      <c r="L94" s="37"/>
      <c r="M94" s="37"/>
    </row>
    <row r="95" spans="1:13" ht="12.75">
      <c r="A95" s="55"/>
      <c r="B95" s="55"/>
      <c r="C95" s="58"/>
      <c r="D95" s="55"/>
      <c r="E95" s="59"/>
      <c r="F95" s="38"/>
      <c r="G95" s="38"/>
      <c r="H95" s="37"/>
      <c r="I95" s="37"/>
      <c r="J95" s="38"/>
      <c r="K95" s="37"/>
      <c r="L95" s="37"/>
      <c r="M95" s="37"/>
    </row>
    <row r="96" spans="1:13" ht="12.75">
      <c r="A96" s="55"/>
      <c r="B96" s="55"/>
      <c r="C96" s="58"/>
      <c r="D96" s="55"/>
      <c r="E96" s="59"/>
      <c r="F96" s="38"/>
      <c r="G96" s="38"/>
      <c r="H96" s="37"/>
      <c r="I96" s="37"/>
      <c r="J96" s="38"/>
      <c r="K96" s="37"/>
      <c r="L96" s="37"/>
      <c r="M96" s="37"/>
    </row>
    <row r="97" spans="1:13" ht="12.75">
      <c r="A97" s="55"/>
      <c r="B97" s="55"/>
      <c r="C97" s="58"/>
      <c r="D97" s="55"/>
      <c r="E97" s="59"/>
      <c r="F97" s="38"/>
      <c r="G97" s="38"/>
      <c r="H97" s="37"/>
      <c r="I97" s="37"/>
      <c r="J97" s="38"/>
      <c r="K97" s="37"/>
      <c r="L97" s="37"/>
      <c r="M97" s="37"/>
    </row>
    <row r="98" spans="1:13" ht="12.75">
      <c r="A98" s="55"/>
      <c r="B98" s="55"/>
      <c r="C98" s="58"/>
      <c r="D98" s="55"/>
      <c r="E98" s="59"/>
      <c r="F98" s="38"/>
      <c r="G98" s="38"/>
      <c r="H98" s="37"/>
      <c r="I98" s="37"/>
      <c r="J98" s="38"/>
      <c r="K98" s="37"/>
      <c r="L98" s="37"/>
      <c r="M98" s="37"/>
    </row>
    <row r="99" spans="1:13" ht="12.75">
      <c r="A99" s="55"/>
      <c r="B99" s="55"/>
      <c r="C99" s="58"/>
      <c r="D99" s="55"/>
      <c r="E99" s="59"/>
      <c r="F99" s="38"/>
      <c r="G99" s="38"/>
      <c r="H99" s="37"/>
      <c r="I99" s="37"/>
      <c r="J99" s="38"/>
      <c r="K99" s="37"/>
      <c r="L99" s="37"/>
      <c r="M99" s="37"/>
    </row>
    <row r="100" spans="1:13" ht="12.75">
      <c r="A100" s="55"/>
      <c r="B100" s="55"/>
      <c r="C100" s="58"/>
      <c r="D100" s="55"/>
      <c r="E100" s="59"/>
      <c r="F100" s="38"/>
      <c r="G100" s="38"/>
      <c r="H100" s="37"/>
      <c r="I100" s="37"/>
      <c r="J100" s="38"/>
      <c r="K100" s="37"/>
      <c r="L100" s="37"/>
      <c r="M100" s="37"/>
    </row>
    <row r="101" spans="1:13" ht="12.75">
      <c r="A101" s="55"/>
      <c r="B101" s="55"/>
      <c r="C101" s="58"/>
      <c r="D101" s="55"/>
      <c r="E101" s="59"/>
      <c r="F101" s="38"/>
      <c r="G101" s="38"/>
      <c r="H101" s="37"/>
      <c r="I101" s="37"/>
      <c r="J101" s="38"/>
      <c r="K101" s="37"/>
      <c r="L101" s="37"/>
      <c r="M101" s="37"/>
    </row>
    <row r="102" spans="1:13" ht="12.75">
      <c r="A102" s="55"/>
      <c r="B102" s="55"/>
      <c r="C102" s="58"/>
      <c r="D102" s="55"/>
      <c r="E102" s="59"/>
      <c r="F102" s="38"/>
      <c r="G102" s="38"/>
      <c r="H102" s="37"/>
      <c r="I102" s="37"/>
      <c r="J102" s="38"/>
      <c r="K102" s="37"/>
      <c r="L102" s="37"/>
      <c r="M102" s="37"/>
    </row>
    <row r="103" spans="1:13" ht="12.75">
      <c r="A103" s="55"/>
      <c r="B103" s="55"/>
      <c r="C103" s="58"/>
      <c r="D103" s="55"/>
      <c r="E103" s="59"/>
      <c r="F103" s="38"/>
      <c r="G103" s="38"/>
      <c r="H103" s="37"/>
      <c r="I103" s="37"/>
      <c r="J103" s="38"/>
      <c r="K103" s="37"/>
      <c r="L103" s="37"/>
      <c r="M103" s="37"/>
    </row>
    <row r="104" spans="1:13" ht="12.75">
      <c r="A104" s="55"/>
      <c r="B104" s="55"/>
      <c r="C104" s="58"/>
      <c r="D104" s="55"/>
      <c r="E104" s="59"/>
      <c r="F104" s="38"/>
      <c r="G104" s="38"/>
      <c r="H104" s="37"/>
      <c r="I104" s="37"/>
      <c r="J104" s="38"/>
      <c r="K104" s="37"/>
      <c r="L104" s="37"/>
      <c r="M104" s="37"/>
    </row>
    <row r="105" spans="1:13" ht="12.75">
      <c r="A105" s="55"/>
      <c r="B105" s="55"/>
      <c r="C105" s="58"/>
      <c r="D105" s="55"/>
      <c r="E105" s="59"/>
      <c r="F105" s="38"/>
      <c r="G105" s="38"/>
      <c r="H105" s="37"/>
      <c r="I105" s="37"/>
      <c r="J105" s="38"/>
      <c r="K105" s="37"/>
      <c r="L105" s="37"/>
      <c r="M105" s="37"/>
    </row>
    <row r="106" spans="1:13" ht="12.75">
      <c r="A106" s="55"/>
      <c r="B106" s="55"/>
      <c r="C106" s="58"/>
      <c r="D106" s="55"/>
      <c r="E106" s="59"/>
      <c r="F106" s="38"/>
      <c r="G106" s="38"/>
      <c r="H106" s="37"/>
      <c r="I106" s="37"/>
      <c r="J106" s="38"/>
      <c r="K106" s="37"/>
      <c r="L106" s="37"/>
      <c r="M106" s="37"/>
    </row>
    <row r="107" spans="1:13" ht="12.75">
      <c r="A107" s="55"/>
      <c r="B107" s="55"/>
      <c r="C107" s="58"/>
      <c r="D107" s="55"/>
      <c r="E107" s="59"/>
      <c r="F107" s="38"/>
      <c r="G107" s="38"/>
      <c r="H107" s="37"/>
      <c r="I107" s="37"/>
      <c r="J107" s="38"/>
      <c r="K107" s="37"/>
      <c r="L107" s="37"/>
      <c r="M107" s="37"/>
    </row>
    <row r="108" spans="1:13" ht="12.75">
      <c r="A108" s="55"/>
      <c r="B108" s="55"/>
      <c r="C108" s="58"/>
      <c r="D108" s="55"/>
      <c r="E108" s="59"/>
      <c r="F108" s="38"/>
      <c r="G108" s="38"/>
      <c r="H108" s="37"/>
      <c r="I108" s="37"/>
      <c r="J108" s="38"/>
      <c r="K108" s="37"/>
      <c r="L108" s="37"/>
      <c r="M108" s="37"/>
    </row>
    <row r="109" spans="1:13" ht="12.75">
      <c r="A109" s="55"/>
      <c r="B109" s="55"/>
      <c r="C109" s="58"/>
      <c r="D109" s="55"/>
      <c r="E109" s="59"/>
      <c r="F109" s="38"/>
      <c r="G109" s="38"/>
      <c r="H109" s="37"/>
      <c r="I109" s="37"/>
      <c r="J109" s="38"/>
      <c r="K109" s="37"/>
      <c r="L109" s="37"/>
      <c r="M109" s="37"/>
    </row>
    <row r="110" spans="1:13" ht="12.75">
      <c r="A110" s="55"/>
      <c r="B110" s="55"/>
      <c r="C110" s="58"/>
      <c r="D110" s="55"/>
      <c r="E110" s="59"/>
      <c r="F110" s="38"/>
      <c r="G110" s="38"/>
      <c r="H110" s="37"/>
      <c r="I110" s="37"/>
      <c r="J110" s="38"/>
      <c r="K110" s="37"/>
      <c r="L110" s="37"/>
      <c r="M110" s="37"/>
    </row>
    <row r="111" spans="1:13" ht="12.75">
      <c r="A111" s="55"/>
      <c r="B111" s="55"/>
      <c r="C111" s="58"/>
      <c r="D111" s="55"/>
      <c r="E111" s="59"/>
      <c r="F111" s="38"/>
      <c r="G111" s="38"/>
      <c r="H111" s="37"/>
      <c r="I111" s="37"/>
      <c r="J111" s="38"/>
      <c r="K111" s="37"/>
      <c r="L111" s="37"/>
      <c r="M111" s="37"/>
    </row>
    <row r="112" spans="1:13" ht="12.75">
      <c r="A112" s="55"/>
      <c r="B112" s="55"/>
      <c r="C112" s="58"/>
      <c r="D112" s="55"/>
      <c r="E112" s="59"/>
      <c r="F112" s="38"/>
      <c r="G112" s="38"/>
      <c r="H112" s="37"/>
      <c r="I112" s="37"/>
      <c r="J112" s="38"/>
      <c r="K112" s="37"/>
      <c r="L112" s="37"/>
      <c r="M112" s="37"/>
    </row>
    <row r="113" spans="1:13" ht="12.75">
      <c r="A113" s="55"/>
      <c r="B113" s="55"/>
      <c r="C113" s="58"/>
      <c r="D113" s="55"/>
      <c r="E113" s="59"/>
      <c r="F113" s="38"/>
      <c r="G113" s="38"/>
      <c r="H113" s="37"/>
      <c r="I113" s="37"/>
      <c r="J113" s="38"/>
      <c r="K113" s="37"/>
      <c r="L113" s="37"/>
      <c r="M113" s="37"/>
    </row>
    <row r="114" spans="1:13" ht="12.75">
      <c r="A114" s="55"/>
      <c r="B114" s="55"/>
      <c r="C114" s="58"/>
      <c r="D114" s="55"/>
      <c r="E114" s="59"/>
      <c r="F114" s="38"/>
      <c r="G114" s="38"/>
      <c r="H114" s="37"/>
      <c r="I114" s="37"/>
      <c r="J114" s="38"/>
      <c r="K114" s="37"/>
      <c r="L114" s="37"/>
      <c r="M114" s="37"/>
    </row>
    <row r="115" spans="1:13" ht="12.75">
      <c r="A115" s="55"/>
      <c r="B115" s="55"/>
      <c r="C115" s="58"/>
      <c r="D115" s="55"/>
      <c r="E115" s="59"/>
      <c r="F115" s="38"/>
      <c r="G115" s="38"/>
      <c r="H115" s="37"/>
      <c r="I115" s="37"/>
      <c r="J115" s="38"/>
      <c r="K115" s="37"/>
      <c r="L115" s="37"/>
      <c r="M115" s="37"/>
    </row>
    <row r="116" spans="1:13" ht="12.75">
      <c r="A116" s="55"/>
      <c r="B116" s="55"/>
      <c r="C116" s="58"/>
      <c r="D116" s="55"/>
      <c r="E116" s="59"/>
      <c r="F116" s="38"/>
      <c r="G116" s="38"/>
      <c r="H116" s="37"/>
      <c r="I116" s="37"/>
      <c r="J116" s="38"/>
      <c r="K116" s="37"/>
      <c r="L116" s="37"/>
      <c r="M116" s="37"/>
    </row>
    <row r="117" spans="1:13" ht="12.75">
      <c r="A117" s="55"/>
      <c r="B117" s="55"/>
      <c r="C117" s="58"/>
      <c r="D117" s="55"/>
      <c r="E117" s="59"/>
      <c r="F117" s="38"/>
      <c r="G117" s="38"/>
      <c r="H117" s="37"/>
      <c r="I117" s="37"/>
      <c r="J117" s="38"/>
      <c r="K117" s="37"/>
      <c r="L117" s="37"/>
      <c r="M117" s="37"/>
    </row>
    <row r="118" spans="1:13" ht="12.75">
      <c r="A118" s="55"/>
      <c r="B118" s="55"/>
      <c r="C118" s="58"/>
      <c r="D118" s="55"/>
      <c r="E118" s="59"/>
      <c r="F118" s="38"/>
      <c r="G118" s="38"/>
      <c r="H118" s="37"/>
      <c r="I118" s="37"/>
      <c r="J118" s="38"/>
      <c r="K118" s="37"/>
      <c r="L118" s="37"/>
      <c r="M118" s="37"/>
    </row>
    <row r="119" spans="1:13" ht="12.75">
      <c r="A119" s="55"/>
      <c r="B119" s="55"/>
      <c r="C119" s="58"/>
      <c r="D119" s="55"/>
      <c r="E119" s="59"/>
      <c r="F119" s="38"/>
      <c r="G119" s="38"/>
      <c r="H119" s="37"/>
      <c r="I119" s="37"/>
      <c r="J119" s="38"/>
      <c r="K119" s="37"/>
      <c r="L119" s="37"/>
      <c r="M119" s="37"/>
    </row>
    <row r="120" spans="1:13" ht="12.75">
      <c r="A120" s="55"/>
      <c r="B120" s="55"/>
      <c r="C120" s="58"/>
      <c r="D120" s="55"/>
      <c r="E120" s="59"/>
      <c r="F120" s="38"/>
      <c r="G120" s="38"/>
      <c r="H120" s="37"/>
      <c r="I120" s="37"/>
      <c r="J120" s="38"/>
      <c r="K120" s="37"/>
      <c r="L120" s="37"/>
      <c r="M120" s="37"/>
    </row>
    <row r="121" spans="1:13" ht="12.75">
      <c r="A121" s="55"/>
      <c r="B121" s="55"/>
      <c r="C121" s="58"/>
      <c r="D121" s="55"/>
      <c r="E121" s="59"/>
      <c r="F121" s="38"/>
      <c r="G121" s="38"/>
      <c r="H121" s="37"/>
      <c r="I121" s="37"/>
      <c r="J121" s="38"/>
      <c r="K121" s="37"/>
      <c r="L121" s="37"/>
      <c r="M121" s="37"/>
    </row>
    <row r="122" spans="1:13" ht="12.75">
      <c r="A122" s="55"/>
      <c r="B122" s="55"/>
      <c r="C122" s="58"/>
      <c r="D122" s="55"/>
      <c r="E122" s="59"/>
      <c r="F122" s="38"/>
      <c r="G122" s="38"/>
      <c r="H122" s="37"/>
      <c r="I122" s="37"/>
      <c r="J122" s="38"/>
      <c r="K122" s="37"/>
      <c r="L122" s="37"/>
      <c r="M122" s="37"/>
    </row>
    <row r="123" spans="1:13" ht="12.75">
      <c r="A123" s="55"/>
      <c r="B123" s="55"/>
      <c r="C123" s="58"/>
      <c r="D123" s="55"/>
      <c r="E123" s="59"/>
      <c r="F123" s="38"/>
      <c r="G123" s="38"/>
      <c r="H123" s="37"/>
      <c r="I123" s="37"/>
      <c r="J123" s="38"/>
      <c r="K123" s="37"/>
      <c r="L123" s="37"/>
      <c r="M123" s="37"/>
    </row>
    <row r="124" spans="1:13" ht="12.75">
      <c r="A124" s="55"/>
      <c r="B124" s="55"/>
      <c r="C124" s="58"/>
      <c r="D124" s="55"/>
      <c r="E124" s="59"/>
      <c r="F124" s="38"/>
      <c r="G124" s="38"/>
      <c r="H124" s="37"/>
      <c r="I124" s="37"/>
      <c r="J124" s="38"/>
      <c r="K124" s="37"/>
      <c r="L124" s="37"/>
      <c r="M124" s="37"/>
    </row>
    <row r="125" spans="1:13" ht="12.75">
      <c r="A125" s="55"/>
      <c r="B125" s="55"/>
      <c r="C125" s="58"/>
      <c r="D125" s="55"/>
      <c r="E125" s="59"/>
      <c r="F125" s="38"/>
      <c r="G125" s="38"/>
      <c r="H125" s="37"/>
      <c r="I125" s="37"/>
      <c r="J125" s="38"/>
      <c r="K125" s="37"/>
      <c r="L125" s="37"/>
      <c r="M125" s="37"/>
    </row>
    <row r="126" spans="1:13" ht="12.75">
      <c r="A126" s="55"/>
      <c r="B126" s="55"/>
      <c r="C126" s="58"/>
      <c r="D126" s="55"/>
      <c r="E126" s="59"/>
      <c r="F126" s="38"/>
      <c r="G126" s="38"/>
      <c r="H126" s="37"/>
      <c r="I126" s="37"/>
      <c r="J126" s="38"/>
      <c r="K126" s="37"/>
      <c r="L126" s="37"/>
      <c r="M126" s="37"/>
    </row>
    <row r="127" spans="1:13" ht="12.75">
      <c r="A127" s="55"/>
      <c r="B127" s="55"/>
      <c r="C127" s="58"/>
      <c r="D127" s="55"/>
      <c r="E127" s="59"/>
      <c r="F127" s="38"/>
      <c r="G127" s="38"/>
      <c r="H127" s="37"/>
      <c r="I127" s="37"/>
      <c r="J127" s="38"/>
      <c r="K127" s="37"/>
      <c r="L127" s="37"/>
      <c r="M127" s="37"/>
    </row>
    <row r="128" spans="1:13" ht="12.75">
      <c r="A128" s="55"/>
      <c r="B128" s="55"/>
      <c r="C128" s="58"/>
      <c r="D128" s="55"/>
      <c r="E128" s="59"/>
      <c r="F128" s="38"/>
      <c r="G128" s="38"/>
      <c r="H128" s="37"/>
      <c r="I128" s="37"/>
      <c r="J128" s="38"/>
      <c r="K128" s="37"/>
      <c r="L128" s="37"/>
      <c r="M128" s="37"/>
    </row>
    <row r="129" spans="1:13" ht="12.75">
      <c r="A129" s="55"/>
      <c r="B129" s="55"/>
      <c r="C129" s="58"/>
      <c r="D129" s="55"/>
      <c r="E129" s="59"/>
      <c r="F129" s="38"/>
      <c r="G129" s="38"/>
      <c r="H129" s="37"/>
      <c r="I129" s="37"/>
      <c r="J129" s="38"/>
      <c r="K129" s="37"/>
      <c r="L129" s="37"/>
      <c r="M129" s="37"/>
    </row>
    <row r="130" spans="1:13" ht="12.75">
      <c r="A130" s="55"/>
      <c r="B130" s="55"/>
      <c r="C130" s="58"/>
      <c r="D130" s="55"/>
      <c r="E130" s="59"/>
      <c r="F130" s="38"/>
      <c r="G130" s="38"/>
      <c r="H130" s="37"/>
      <c r="I130" s="37"/>
      <c r="J130" s="38"/>
      <c r="K130" s="37"/>
      <c r="L130" s="37"/>
      <c r="M130" s="37"/>
    </row>
    <row r="131" spans="1:13" ht="12.75">
      <c r="A131" s="55"/>
      <c r="B131" s="55"/>
      <c r="C131" s="58"/>
      <c r="D131" s="55"/>
      <c r="E131" s="59"/>
      <c r="F131" s="38"/>
      <c r="G131" s="38"/>
      <c r="H131" s="37"/>
      <c r="I131" s="37"/>
      <c r="J131" s="38"/>
      <c r="K131" s="37"/>
      <c r="L131" s="37"/>
      <c r="M131" s="37"/>
    </row>
    <row r="132" spans="1:13" ht="12.75">
      <c r="A132" s="55"/>
      <c r="B132" s="55"/>
      <c r="C132" s="58"/>
      <c r="D132" s="55"/>
      <c r="E132" s="59"/>
      <c r="F132" s="38"/>
      <c r="G132" s="38"/>
      <c r="H132" s="37"/>
      <c r="I132" s="37"/>
      <c r="J132" s="38"/>
      <c r="K132" s="37"/>
      <c r="L132" s="37"/>
      <c r="M132" s="37"/>
    </row>
    <row r="133" spans="1:13" ht="12.75">
      <c r="A133" s="55"/>
      <c r="B133" s="55"/>
      <c r="C133" s="58"/>
      <c r="D133" s="55"/>
      <c r="E133" s="59"/>
      <c r="F133" s="38"/>
      <c r="G133" s="38"/>
      <c r="H133" s="37"/>
      <c r="I133" s="37"/>
      <c r="J133" s="38"/>
      <c r="K133" s="37"/>
      <c r="L133" s="37"/>
      <c r="M133" s="37"/>
    </row>
    <row r="134" spans="1:13" ht="12.75">
      <c r="A134" s="55"/>
      <c r="B134" s="55"/>
      <c r="C134" s="58"/>
      <c r="D134" s="55"/>
      <c r="E134" s="59"/>
      <c r="F134" s="38"/>
      <c r="G134" s="38"/>
      <c r="H134" s="37"/>
      <c r="I134" s="37"/>
      <c r="J134" s="38"/>
      <c r="K134" s="37"/>
      <c r="L134" s="37"/>
      <c r="M134" s="37"/>
    </row>
    <row r="135" spans="1:13" ht="12.75">
      <c r="A135" s="55"/>
      <c r="B135" s="55"/>
      <c r="C135" s="58"/>
      <c r="D135" s="55"/>
      <c r="E135" s="59"/>
      <c r="F135" s="38"/>
      <c r="G135" s="38"/>
      <c r="H135" s="37"/>
      <c r="I135" s="37"/>
      <c r="J135" s="38"/>
      <c r="K135" s="37"/>
      <c r="L135" s="37"/>
      <c r="M135" s="37"/>
    </row>
    <row r="136" spans="1:13" ht="12.75">
      <c r="A136" s="55"/>
      <c r="B136" s="55"/>
      <c r="C136" s="58"/>
      <c r="D136" s="55"/>
      <c r="E136" s="59"/>
      <c r="F136" s="38"/>
      <c r="G136" s="38"/>
      <c r="H136" s="37"/>
      <c r="I136" s="37"/>
      <c r="J136" s="38"/>
      <c r="K136" s="37"/>
      <c r="L136" s="37"/>
      <c r="M136" s="37"/>
    </row>
    <row r="137" spans="1:13" ht="12.75">
      <c r="A137" s="55"/>
      <c r="B137" s="55"/>
      <c r="C137" s="58"/>
      <c r="D137" s="55"/>
      <c r="E137" s="59"/>
      <c r="F137" s="38"/>
      <c r="G137" s="38"/>
      <c r="H137" s="37"/>
      <c r="I137" s="37"/>
      <c r="J137" s="38"/>
      <c r="K137" s="37"/>
      <c r="L137" s="37"/>
      <c r="M137" s="37"/>
    </row>
    <row r="138" spans="1:13" ht="12.75">
      <c r="A138" s="55"/>
      <c r="B138" s="55"/>
      <c r="C138" s="58"/>
      <c r="D138" s="55"/>
      <c r="E138" s="59"/>
      <c r="F138" s="38"/>
      <c r="G138" s="38"/>
      <c r="H138" s="37"/>
      <c r="I138" s="37"/>
      <c r="J138" s="38"/>
      <c r="K138" s="37"/>
      <c r="L138" s="37"/>
      <c r="M138" s="37"/>
    </row>
    <row r="139" spans="1:13" ht="12.75">
      <c r="A139" s="55"/>
      <c r="B139" s="55"/>
      <c r="C139" s="58"/>
      <c r="D139" s="55"/>
      <c r="E139" s="59"/>
      <c r="F139" s="38"/>
      <c r="G139" s="38"/>
      <c r="H139" s="37"/>
      <c r="I139" s="37"/>
      <c r="J139" s="38"/>
      <c r="K139" s="37"/>
      <c r="L139" s="37"/>
      <c r="M139" s="37"/>
    </row>
    <row r="140" spans="1:13" ht="12.75">
      <c r="A140" s="55"/>
      <c r="B140" s="55"/>
      <c r="C140" s="58"/>
      <c r="D140" s="55"/>
      <c r="E140" s="59"/>
      <c r="F140" s="38"/>
      <c r="G140" s="38"/>
      <c r="H140" s="37"/>
      <c r="I140" s="37"/>
      <c r="J140" s="38"/>
      <c r="K140" s="37"/>
      <c r="L140" s="37"/>
      <c r="M140" s="37"/>
    </row>
    <row r="141" spans="1:13" ht="12.75">
      <c r="A141" s="55"/>
      <c r="B141" s="55"/>
      <c r="C141" s="58"/>
      <c r="D141" s="55"/>
      <c r="E141" s="59"/>
      <c r="F141" s="38"/>
      <c r="G141" s="38"/>
      <c r="H141" s="37"/>
      <c r="I141" s="37"/>
      <c r="J141" s="38"/>
      <c r="K141" s="37"/>
      <c r="L141" s="37"/>
      <c r="M141" s="37"/>
    </row>
    <row r="142" spans="1:13" ht="12.75">
      <c r="A142" s="55"/>
      <c r="B142" s="55"/>
      <c r="C142" s="58"/>
      <c r="D142" s="55"/>
      <c r="E142" s="59"/>
      <c r="F142" s="38"/>
      <c r="G142" s="38"/>
      <c r="H142" s="37"/>
      <c r="I142" s="37"/>
      <c r="J142" s="38"/>
      <c r="K142" s="37"/>
      <c r="L142" s="37"/>
      <c r="M142" s="37"/>
    </row>
    <row r="143" spans="1:8" ht="12.75">
      <c r="A143" s="12"/>
      <c r="B143" s="12"/>
      <c r="D143" s="12"/>
      <c r="E143" s="16"/>
      <c r="F143" s="13"/>
      <c r="G143" s="13"/>
      <c r="H143" s="14"/>
    </row>
    <row r="144" spans="1:8" ht="12.75">
      <c r="A144" s="12"/>
      <c r="B144" s="12"/>
      <c r="D144" s="12"/>
      <c r="E144" s="16"/>
      <c r="F144" s="13"/>
      <c r="G144" s="13"/>
      <c r="H144" s="14"/>
    </row>
    <row r="145" spans="1:8" ht="12.75">
      <c r="A145" s="12"/>
      <c r="B145" s="12"/>
      <c r="D145" s="12"/>
      <c r="E145" s="16"/>
      <c r="F145" s="13"/>
      <c r="G145" s="13"/>
      <c r="H145" s="14"/>
    </row>
    <row r="146" spans="1:8" ht="12.75">
      <c r="A146" s="12"/>
      <c r="B146" s="12"/>
      <c r="D146" s="12"/>
      <c r="E146" s="16"/>
      <c r="F146" s="13"/>
      <c r="G146" s="13"/>
      <c r="H146" s="14"/>
    </row>
    <row r="147" spans="1:8" ht="12.75">
      <c r="A147" s="12"/>
      <c r="B147" s="12"/>
      <c r="D147" s="12"/>
      <c r="E147" s="16"/>
      <c r="F147" s="13"/>
      <c r="G147" s="13"/>
      <c r="H147" s="14"/>
    </row>
    <row r="148" spans="1:8" ht="12.75">
      <c r="A148" s="12"/>
      <c r="B148" s="12"/>
      <c r="D148" s="12"/>
      <c r="E148" s="16"/>
      <c r="F148" s="13"/>
      <c r="G148" s="13"/>
      <c r="H148" s="14"/>
    </row>
    <row r="149" spans="1:8" ht="12.75">
      <c r="A149" s="12"/>
      <c r="B149" s="12"/>
      <c r="D149" s="12"/>
      <c r="E149" s="16"/>
      <c r="F149" s="13"/>
      <c r="G149" s="13"/>
      <c r="H149" s="14"/>
    </row>
    <row r="150" spans="1:8" ht="12.75">
      <c r="A150" s="12"/>
      <c r="B150" s="12"/>
      <c r="D150" s="12"/>
      <c r="E150" s="16"/>
      <c r="F150" s="13"/>
      <c r="G150" s="13"/>
      <c r="H150" s="14"/>
    </row>
    <row r="151" spans="1:8" ht="12.75">
      <c r="A151" s="12"/>
      <c r="B151" s="12"/>
      <c r="D151" s="12"/>
      <c r="E151" s="16"/>
      <c r="F151" s="13"/>
      <c r="G151" s="13"/>
      <c r="H151" s="14"/>
    </row>
    <row r="152" spans="1:8" ht="12.75">
      <c r="A152" s="12"/>
      <c r="B152" s="12"/>
      <c r="D152" s="12"/>
      <c r="E152" s="16"/>
      <c r="F152" s="13"/>
      <c r="G152" s="13"/>
      <c r="H152" s="14"/>
    </row>
    <row r="153" spans="1:8" ht="12.75">
      <c r="A153" s="12"/>
      <c r="B153" s="12"/>
      <c r="D153" s="12"/>
      <c r="E153" s="16"/>
      <c r="F153" s="13"/>
      <c r="G153" s="13"/>
      <c r="H153" s="14"/>
    </row>
    <row r="154" spans="1:8" ht="12.75">
      <c r="A154" s="12"/>
      <c r="B154" s="12"/>
      <c r="D154" s="12"/>
      <c r="E154" s="16"/>
      <c r="F154" s="13"/>
      <c r="G154" s="13"/>
      <c r="H154" s="14"/>
    </row>
    <row r="155" spans="1:8" ht="12.75">
      <c r="A155" s="12"/>
      <c r="B155" s="12"/>
      <c r="D155" s="12"/>
      <c r="E155" s="16"/>
      <c r="F155" s="13"/>
      <c r="G155" s="13"/>
      <c r="H155" s="14"/>
    </row>
    <row r="156" spans="1:8" ht="12.75">
      <c r="A156" s="12"/>
      <c r="B156" s="12"/>
      <c r="D156" s="12"/>
      <c r="E156" s="16"/>
      <c r="F156" s="13"/>
      <c r="G156" s="13"/>
      <c r="H156" s="14"/>
    </row>
    <row r="157" spans="1:8" ht="12.75">
      <c r="A157" s="12"/>
      <c r="B157" s="12"/>
      <c r="D157" s="12"/>
      <c r="E157" s="16"/>
      <c r="F157" s="13"/>
      <c r="G157" s="13"/>
      <c r="H157" s="14"/>
    </row>
    <row r="158" spans="1:8" ht="12.75">
      <c r="A158" s="12"/>
      <c r="B158" s="12"/>
      <c r="D158" s="12"/>
      <c r="E158" s="16"/>
      <c r="F158" s="13"/>
      <c r="G158" s="13"/>
      <c r="H158" s="14"/>
    </row>
    <row r="159" spans="1:8" ht="12.75">
      <c r="A159" s="12"/>
      <c r="B159" s="12"/>
      <c r="D159" s="12"/>
      <c r="E159" s="16"/>
      <c r="F159" s="13"/>
      <c r="G159" s="13"/>
      <c r="H159" s="14"/>
    </row>
    <row r="160" spans="1:8" ht="12.75">
      <c r="A160" s="12"/>
      <c r="B160" s="12"/>
      <c r="D160" s="12"/>
      <c r="E160" s="16"/>
      <c r="F160" s="13"/>
      <c r="G160" s="13"/>
      <c r="H160" s="14"/>
    </row>
    <row r="161" spans="1:8" ht="12.75">
      <c r="A161" s="12"/>
      <c r="B161" s="12"/>
      <c r="D161" s="12"/>
      <c r="E161" s="16"/>
      <c r="F161" s="13"/>
      <c r="G161" s="13"/>
      <c r="H161" s="14"/>
    </row>
    <row r="162" spans="1:8" ht="12.75">
      <c r="A162" s="12"/>
      <c r="B162" s="12"/>
      <c r="D162" s="12"/>
      <c r="E162" s="16"/>
      <c r="F162" s="13"/>
      <c r="G162" s="13"/>
      <c r="H162" s="14"/>
    </row>
    <row r="163" spans="1:8" ht="12.75">
      <c r="A163" s="12"/>
      <c r="B163" s="12"/>
      <c r="D163" s="12"/>
      <c r="E163" s="16"/>
      <c r="F163" s="13"/>
      <c r="G163" s="13"/>
      <c r="H163" s="14"/>
    </row>
    <row r="164" spans="1:8" ht="12.75">
      <c r="A164" s="12"/>
      <c r="B164" s="12"/>
      <c r="D164" s="12"/>
      <c r="E164" s="16"/>
      <c r="F164" s="13"/>
      <c r="G164" s="13"/>
      <c r="H164" s="14"/>
    </row>
    <row r="165" spans="1:8" ht="12.75">
      <c r="A165" s="12"/>
      <c r="B165" s="12"/>
      <c r="D165" s="12"/>
      <c r="E165" s="16"/>
      <c r="F165" s="13"/>
      <c r="G165" s="13"/>
      <c r="H165" s="14"/>
    </row>
    <row r="166" spans="1:8" ht="12.75">
      <c r="A166" s="12"/>
      <c r="B166" s="12"/>
      <c r="D166" s="12"/>
      <c r="E166" s="16"/>
      <c r="F166" s="13"/>
      <c r="G166" s="13"/>
      <c r="H166" s="14"/>
    </row>
    <row r="167" spans="1:8" ht="12.75">
      <c r="A167" s="12"/>
      <c r="B167" s="12"/>
      <c r="D167" s="12"/>
      <c r="E167" s="16"/>
      <c r="F167" s="13"/>
      <c r="G167" s="13"/>
      <c r="H167" s="14"/>
    </row>
    <row r="168" spans="1:8" ht="12.75">
      <c r="A168" s="12"/>
      <c r="B168" s="12"/>
      <c r="D168" s="12"/>
      <c r="E168" s="16"/>
      <c r="F168" s="13"/>
      <c r="G168" s="13"/>
      <c r="H168" s="14"/>
    </row>
    <row r="169" spans="1:8" ht="12.75">
      <c r="A169" s="12"/>
      <c r="B169" s="12"/>
      <c r="D169" s="12"/>
      <c r="E169" s="16"/>
      <c r="F169" s="13"/>
      <c r="G169" s="13"/>
      <c r="H169" s="14"/>
    </row>
    <row r="170" spans="1:8" ht="12.75">
      <c r="A170" s="12"/>
      <c r="B170" s="12"/>
      <c r="D170" s="12"/>
      <c r="E170" s="16"/>
      <c r="F170" s="13"/>
      <c r="G170" s="13"/>
      <c r="H170" s="14"/>
    </row>
    <row r="171" spans="1:8" ht="12.75">
      <c r="A171" s="12"/>
      <c r="B171" s="12"/>
      <c r="D171" s="12"/>
      <c r="E171" s="16"/>
      <c r="F171" s="13"/>
      <c r="G171" s="13"/>
      <c r="H171" s="14"/>
    </row>
    <row r="172" spans="1:8" ht="12.75">
      <c r="A172" s="12"/>
      <c r="B172" s="12"/>
      <c r="D172" s="12"/>
      <c r="E172" s="16"/>
      <c r="F172" s="13"/>
      <c r="G172" s="13"/>
      <c r="H172" s="14"/>
    </row>
    <row r="173" spans="1:8" ht="12.75">
      <c r="A173" s="12"/>
      <c r="B173" s="12"/>
      <c r="D173" s="12"/>
      <c r="E173" s="16"/>
      <c r="F173" s="13"/>
      <c r="G173" s="13"/>
      <c r="H173" s="14"/>
    </row>
    <row r="174" spans="1:8" ht="12.75">
      <c r="A174" s="12"/>
      <c r="B174" s="12"/>
      <c r="D174" s="12"/>
      <c r="E174" s="16"/>
      <c r="F174" s="13"/>
      <c r="G174" s="13"/>
      <c r="H174" s="14"/>
    </row>
    <row r="175" spans="1:8" ht="12.75">
      <c r="A175" s="12"/>
      <c r="B175" s="12"/>
      <c r="D175" s="12"/>
      <c r="E175" s="16"/>
      <c r="F175" s="13"/>
      <c r="G175" s="13"/>
      <c r="H175" s="14"/>
    </row>
    <row r="176" spans="1:8" ht="12.75">
      <c r="A176" s="12"/>
      <c r="B176" s="12"/>
      <c r="D176" s="12"/>
      <c r="E176" s="16"/>
      <c r="F176" s="13"/>
      <c r="G176" s="13"/>
      <c r="H176" s="14"/>
    </row>
    <row r="177" spans="1:8" ht="12.75">
      <c r="A177" s="12"/>
      <c r="B177" s="12"/>
      <c r="D177" s="12"/>
      <c r="E177" s="16"/>
      <c r="F177" s="13"/>
      <c r="G177" s="13"/>
      <c r="H177" s="14"/>
    </row>
    <row r="178" spans="1:8" ht="12.75">
      <c r="A178" s="12"/>
      <c r="B178" s="12"/>
      <c r="D178" s="12"/>
      <c r="E178" s="16"/>
      <c r="F178" s="13"/>
      <c r="G178" s="13"/>
      <c r="H178" s="14"/>
    </row>
    <row r="179" spans="1:8" ht="12.75">
      <c r="A179" s="12"/>
      <c r="B179" s="12"/>
      <c r="D179" s="12"/>
      <c r="E179" s="16"/>
      <c r="F179" s="13"/>
      <c r="G179" s="13"/>
      <c r="H179" s="14"/>
    </row>
    <row r="180" spans="1:8" ht="12.75">
      <c r="A180" s="12"/>
      <c r="B180" s="12"/>
      <c r="D180" s="12"/>
      <c r="E180" s="16"/>
      <c r="F180" s="13"/>
      <c r="G180" s="13"/>
      <c r="H180" s="14"/>
    </row>
    <row r="181" spans="1:8" ht="12.75">
      <c r="A181" s="12"/>
      <c r="B181" s="12"/>
      <c r="D181" s="12"/>
      <c r="E181" s="16"/>
      <c r="F181" s="13"/>
      <c r="G181" s="13"/>
      <c r="H181" s="14"/>
    </row>
    <row r="182" spans="1:8" ht="12.75">
      <c r="A182" s="12"/>
      <c r="B182" s="12"/>
      <c r="D182" s="12"/>
      <c r="E182" s="16"/>
      <c r="F182" s="13"/>
      <c r="G182" s="13"/>
      <c r="H182" s="14"/>
    </row>
    <row r="183" spans="1:8" ht="12.75">
      <c r="A183" s="12"/>
      <c r="B183" s="12"/>
      <c r="D183" s="12"/>
      <c r="E183" s="16"/>
      <c r="F183" s="13"/>
      <c r="G183" s="13"/>
      <c r="H183" s="14"/>
    </row>
    <row r="184" spans="1:8" ht="12.75">
      <c r="A184" s="12"/>
      <c r="B184" s="12"/>
      <c r="D184" s="12"/>
      <c r="E184" s="16"/>
      <c r="F184" s="13"/>
      <c r="G184" s="13"/>
      <c r="H184" s="14"/>
    </row>
    <row r="185" spans="1:8" ht="12.75">
      <c r="A185" s="12"/>
      <c r="B185" s="12"/>
      <c r="D185" s="12"/>
      <c r="E185" s="16"/>
      <c r="F185" s="13"/>
      <c r="G185" s="13"/>
      <c r="H185" s="14"/>
    </row>
    <row r="186" spans="1:8" ht="12.75">
      <c r="A186" s="12"/>
      <c r="B186" s="12"/>
      <c r="D186" s="12"/>
      <c r="E186" s="16"/>
      <c r="F186" s="13"/>
      <c r="G186" s="13"/>
      <c r="H186" s="14"/>
    </row>
    <row r="187" spans="1:8" ht="12.75">
      <c r="A187" s="12"/>
      <c r="B187" s="12"/>
      <c r="D187" s="12"/>
      <c r="E187" s="16"/>
      <c r="F187" s="13"/>
      <c r="G187" s="13"/>
      <c r="H187" s="14"/>
    </row>
    <row r="188" spans="1:8" ht="12.75">
      <c r="A188" s="12"/>
      <c r="B188" s="12"/>
      <c r="D188" s="12"/>
      <c r="E188" s="16"/>
      <c r="F188" s="13"/>
      <c r="G188" s="13"/>
      <c r="H188" s="14"/>
    </row>
    <row r="189" spans="1:8" ht="12.75">
      <c r="A189" s="12"/>
      <c r="B189" s="12"/>
      <c r="D189" s="12"/>
      <c r="E189" s="16"/>
      <c r="F189" s="13"/>
      <c r="G189" s="13"/>
      <c r="H189" s="14"/>
    </row>
    <row r="190" spans="1:8" ht="12.75">
      <c r="A190" s="12"/>
      <c r="B190" s="12"/>
      <c r="D190" s="12"/>
      <c r="E190" s="16"/>
      <c r="F190" s="13"/>
      <c r="G190" s="13"/>
      <c r="H190" s="14"/>
    </row>
    <row r="191" spans="1:8" ht="12.75">
      <c r="A191" s="12"/>
      <c r="B191" s="12"/>
      <c r="D191" s="12"/>
      <c r="E191" s="16"/>
      <c r="F191" s="13"/>
      <c r="G191" s="13"/>
      <c r="H191" s="14"/>
    </row>
    <row r="192" spans="1:8" ht="12.75">
      <c r="A192" s="12"/>
      <c r="B192" s="12"/>
      <c r="D192" s="12"/>
      <c r="E192" s="16"/>
      <c r="F192" s="13"/>
      <c r="G192" s="13"/>
      <c r="H192" s="14"/>
    </row>
    <row r="193" spans="1:8" ht="12.75">
      <c r="A193" s="12"/>
      <c r="B193" s="12"/>
      <c r="D193" s="12"/>
      <c r="E193" s="16"/>
      <c r="F193" s="13"/>
      <c r="G193" s="13"/>
      <c r="H193" s="14"/>
    </row>
    <row r="194" spans="1:8" ht="12.75">
      <c r="A194" s="12"/>
      <c r="B194" s="12"/>
      <c r="D194" s="12"/>
      <c r="E194" s="16"/>
      <c r="F194" s="13"/>
      <c r="G194" s="13"/>
      <c r="H194" s="14"/>
    </row>
    <row r="195" spans="1:8" ht="12.75">
      <c r="A195" s="12"/>
      <c r="B195" s="12"/>
      <c r="D195" s="12"/>
      <c r="E195" s="16"/>
      <c r="F195" s="13"/>
      <c r="G195" s="13"/>
      <c r="H195" s="14"/>
    </row>
    <row r="196" spans="1:8" ht="12.75">
      <c r="A196" s="12"/>
      <c r="B196" s="12"/>
      <c r="D196" s="12"/>
      <c r="E196" s="16"/>
      <c r="F196" s="13"/>
      <c r="G196" s="13"/>
      <c r="H196" s="14"/>
    </row>
    <row r="197" spans="1:8" ht="12.75">
      <c r="A197" s="12"/>
      <c r="B197" s="12"/>
      <c r="D197" s="12"/>
      <c r="E197" s="16"/>
      <c r="F197" s="13"/>
      <c r="G197" s="13"/>
      <c r="H197" s="14"/>
    </row>
    <row r="198" spans="1:8" ht="12.75">
      <c r="A198" s="12"/>
      <c r="B198" s="12"/>
      <c r="D198" s="12"/>
      <c r="E198" s="16"/>
      <c r="F198" s="13"/>
      <c r="G198" s="13"/>
      <c r="H198" s="14"/>
    </row>
    <row r="199" spans="1:8" ht="12.75">
      <c r="A199" s="12"/>
      <c r="B199" s="12"/>
      <c r="D199" s="12"/>
      <c r="E199" s="16"/>
      <c r="F199" s="13"/>
      <c r="G199" s="13"/>
      <c r="H199" s="14"/>
    </row>
    <row r="200" spans="1:8" ht="12.75">
      <c r="A200" s="12"/>
      <c r="B200" s="12"/>
      <c r="D200" s="12"/>
      <c r="E200" s="16"/>
      <c r="F200" s="13"/>
      <c r="G200" s="13"/>
      <c r="H200" s="14"/>
    </row>
    <row r="201" spans="1:8" ht="12.75">
      <c r="A201" s="12"/>
      <c r="B201" s="12"/>
      <c r="D201" s="12"/>
      <c r="E201" s="16"/>
      <c r="F201" s="13"/>
      <c r="G201" s="13"/>
      <c r="H201" s="14"/>
    </row>
    <row r="202" spans="1:8" ht="12.75">
      <c r="A202" s="12"/>
      <c r="B202" s="12"/>
      <c r="D202" s="12"/>
      <c r="E202" s="16"/>
      <c r="F202" s="13"/>
      <c r="G202" s="13"/>
      <c r="H202" s="14"/>
    </row>
    <row r="203" spans="1:8" ht="12.75">
      <c r="A203" s="12"/>
      <c r="B203" s="12"/>
      <c r="D203" s="12"/>
      <c r="E203" s="16"/>
      <c r="F203" s="13"/>
      <c r="G203" s="13"/>
      <c r="H203" s="14"/>
    </row>
    <row r="204" spans="1:8" ht="12.75">
      <c r="A204" s="12"/>
      <c r="B204" s="12"/>
      <c r="D204" s="12"/>
      <c r="E204" s="16"/>
      <c r="F204" s="13"/>
      <c r="G204" s="13"/>
      <c r="H204" s="14"/>
    </row>
    <row r="205" spans="1:8" ht="12.75">
      <c r="A205" s="12"/>
      <c r="B205" s="12"/>
      <c r="D205" s="12"/>
      <c r="E205" s="16"/>
      <c r="F205" s="13"/>
      <c r="G205" s="13"/>
      <c r="H205" s="14"/>
    </row>
    <row r="206" spans="1:8" ht="12.75">
      <c r="A206" s="12"/>
      <c r="B206" s="12"/>
      <c r="D206" s="12"/>
      <c r="E206" s="16"/>
      <c r="F206" s="13"/>
      <c r="G206" s="13"/>
      <c r="H206" s="14"/>
    </row>
    <row r="207" spans="1:8" ht="12.75">
      <c r="A207" s="12"/>
      <c r="B207" s="12"/>
      <c r="D207" s="12"/>
      <c r="E207" s="16"/>
      <c r="F207" s="13"/>
      <c r="G207" s="13"/>
      <c r="H207" s="14"/>
    </row>
    <row r="208" spans="1:8" ht="12.75">
      <c r="A208" s="12"/>
      <c r="B208" s="12"/>
      <c r="D208" s="12"/>
      <c r="E208" s="16"/>
      <c r="F208" s="13"/>
      <c r="G208" s="13"/>
      <c r="H208" s="14"/>
    </row>
    <row r="209" spans="1:8" ht="12.75">
      <c r="A209" s="12"/>
      <c r="B209" s="12"/>
      <c r="D209" s="12"/>
      <c r="E209" s="16"/>
      <c r="F209" s="13"/>
      <c r="G209" s="13"/>
      <c r="H209" s="14"/>
    </row>
    <row r="210" spans="1:8" ht="12.75">
      <c r="A210" s="12"/>
      <c r="B210" s="12"/>
      <c r="D210" s="12"/>
      <c r="E210" s="16"/>
      <c r="F210" s="13"/>
      <c r="G210" s="13"/>
      <c r="H210" s="14"/>
    </row>
    <row r="211" spans="1:8" ht="12.75">
      <c r="A211" s="12"/>
      <c r="B211" s="12"/>
      <c r="D211" s="12"/>
      <c r="E211" s="16"/>
      <c r="F211" s="13"/>
      <c r="G211" s="13"/>
      <c r="H211" s="14"/>
    </row>
    <row r="212" spans="1:8" ht="12.75">
      <c r="A212" s="12"/>
      <c r="B212" s="12"/>
      <c r="D212" s="12"/>
      <c r="E212" s="16"/>
      <c r="F212" s="13"/>
      <c r="G212" s="13"/>
      <c r="H212" s="14"/>
    </row>
    <row r="213" spans="1:8" ht="12.75">
      <c r="A213" s="12"/>
      <c r="B213" s="12"/>
      <c r="D213" s="12"/>
      <c r="E213" s="16"/>
      <c r="F213" s="13"/>
      <c r="G213" s="13"/>
      <c r="H213" s="14"/>
    </row>
    <row r="214" spans="1:8" ht="12.75">
      <c r="A214" s="12"/>
      <c r="B214" s="12"/>
      <c r="D214" s="12"/>
      <c r="E214" s="16"/>
      <c r="F214" s="13"/>
      <c r="G214" s="13"/>
      <c r="H214" s="14"/>
    </row>
    <row r="215" spans="1:8" ht="12.75">
      <c r="A215" s="12"/>
      <c r="B215" s="12"/>
      <c r="D215" s="12"/>
      <c r="E215" s="16"/>
      <c r="F215" s="13"/>
      <c r="G215" s="13"/>
      <c r="H215" s="14"/>
    </row>
    <row r="216" spans="1:8" ht="12.75">
      <c r="A216" s="12"/>
      <c r="B216" s="12"/>
      <c r="D216" s="12"/>
      <c r="E216" s="16"/>
      <c r="F216" s="13"/>
      <c r="G216" s="13"/>
      <c r="H216" s="14"/>
    </row>
    <row r="217" spans="1:8" ht="12.75">
      <c r="A217" s="12"/>
      <c r="B217" s="12"/>
      <c r="D217" s="12"/>
      <c r="E217" s="16"/>
      <c r="F217" s="13"/>
      <c r="G217" s="13"/>
      <c r="H217" s="14"/>
    </row>
    <row r="218" spans="1:8" ht="12.75">
      <c r="A218" s="12"/>
      <c r="B218" s="12"/>
      <c r="D218" s="12"/>
      <c r="E218" s="16"/>
      <c r="F218" s="13"/>
      <c r="G218" s="13"/>
      <c r="H218" s="14"/>
    </row>
    <row r="219" spans="1:8" ht="12.75">
      <c r="A219" s="12"/>
      <c r="B219" s="12"/>
      <c r="D219" s="12"/>
      <c r="E219" s="16"/>
      <c r="F219" s="13"/>
      <c r="G219" s="13"/>
      <c r="H219" s="14"/>
    </row>
    <row r="220" spans="1:8" ht="12.75">
      <c r="A220" s="12"/>
      <c r="B220" s="12"/>
      <c r="D220" s="12"/>
      <c r="E220" s="16"/>
      <c r="F220" s="13"/>
      <c r="G220" s="13"/>
      <c r="H220" s="14"/>
    </row>
    <row r="221" spans="1:8" ht="12.75">
      <c r="A221" s="12"/>
      <c r="B221" s="12"/>
      <c r="D221" s="12"/>
      <c r="E221" s="16"/>
      <c r="F221" s="13"/>
      <c r="G221" s="13"/>
      <c r="H221" s="14"/>
    </row>
    <row r="222" spans="1:8" ht="12.75">
      <c r="A222" s="12"/>
      <c r="B222" s="12"/>
      <c r="D222" s="12"/>
      <c r="E222" s="16"/>
      <c r="F222" s="13"/>
      <c r="G222" s="13"/>
      <c r="H222" s="14"/>
    </row>
    <row r="223" spans="1:8" ht="12.75">
      <c r="A223" s="12"/>
      <c r="B223" s="12"/>
      <c r="D223" s="12"/>
      <c r="E223" s="16"/>
      <c r="F223" s="13"/>
      <c r="G223" s="13"/>
      <c r="H223" s="14"/>
    </row>
    <row r="224" spans="1:8" ht="12.75">
      <c r="A224" s="12"/>
      <c r="B224" s="12"/>
      <c r="D224" s="12"/>
      <c r="E224" s="16"/>
      <c r="F224" s="13"/>
      <c r="G224" s="13"/>
      <c r="H224" s="14"/>
    </row>
    <row r="225" spans="1:8" ht="12.75">
      <c r="A225" s="12"/>
      <c r="B225" s="12"/>
      <c r="D225" s="12"/>
      <c r="E225" s="16"/>
      <c r="F225" s="13"/>
      <c r="G225" s="13"/>
      <c r="H225" s="14"/>
    </row>
    <row r="226" spans="1:8" ht="12.75">
      <c r="A226" s="12"/>
      <c r="B226" s="12"/>
      <c r="D226" s="12"/>
      <c r="E226" s="16"/>
      <c r="F226" s="13"/>
      <c r="G226" s="13"/>
      <c r="H226" s="14"/>
    </row>
    <row r="227" spans="1:8" ht="12.75">
      <c r="A227" s="12"/>
      <c r="B227" s="12"/>
      <c r="D227" s="12"/>
      <c r="E227" s="16"/>
      <c r="F227" s="13"/>
      <c r="G227" s="13"/>
      <c r="H227" s="14"/>
    </row>
    <row r="228" spans="1:8" ht="12.75">
      <c r="A228" s="12"/>
      <c r="B228" s="12"/>
      <c r="D228" s="12"/>
      <c r="E228" s="16"/>
      <c r="F228" s="13"/>
      <c r="G228" s="13"/>
      <c r="H228" s="14"/>
    </row>
    <row r="229" spans="1:8" ht="12.75">
      <c r="A229" s="12"/>
      <c r="B229" s="12"/>
      <c r="D229" s="12"/>
      <c r="E229" s="16"/>
      <c r="F229" s="13"/>
      <c r="G229" s="13"/>
      <c r="H229" s="14"/>
    </row>
    <row r="230" spans="1:8" ht="12.75">
      <c r="A230" s="12"/>
      <c r="B230" s="12"/>
      <c r="D230" s="12"/>
      <c r="E230" s="16"/>
      <c r="F230" s="13"/>
      <c r="G230" s="13"/>
      <c r="H230" s="14"/>
    </row>
    <row r="231" spans="1:8" ht="12.75">
      <c r="A231" s="12"/>
      <c r="B231" s="12"/>
      <c r="D231" s="12"/>
      <c r="E231" s="16"/>
      <c r="F231" s="13"/>
      <c r="G231" s="13"/>
      <c r="H231" s="14"/>
    </row>
    <row r="232" spans="1:8" ht="12.75">
      <c r="A232" s="12"/>
      <c r="B232" s="12"/>
      <c r="D232" s="12"/>
      <c r="E232" s="16"/>
      <c r="F232" s="13"/>
      <c r="G232" s="13"/>
      <c r="H232" s="14"/>
    </row>
    <row r="233" spans="1:8" ht="12.75">
      <c r="A233" s="12"/>
      <c r="B233" s="12"/>
      <c r="D233" s="12"/>
      <c r="E233" s="16"/>
      <c r="F233" s="13"/>
      <c r="G233" s="13"/>
      <c r="H233" s="14"/>
    </row>
    <row r="234" spans="1:8" ht="12.75">
      <c r="A234" s="12"/>
      <c r="B234" s="12"/>
      <c r="D234" s="12"/>
      <c r="E234" s="16"/>
      <c r="F234" s="13"/>
      <c r="G234" s="13"/>
      <c r="H234" s="14"/>
    </row>
    <row r="235" spans="1:8" ht="12.75">
      <c r="A235" s="12"/>
      <c r="B235" s="12"/>
      <c r="D235" s="12"/>
      <c r="E235" s="16"/>
      <c r="F235" s="13"/>
      <c r="G235" s="13"/>
      <c r="H235" s="14"/>
    </row>
    <row r="236" spans="1:8" ht="12.75">
      <c r="A236" s="12"/>
      <c r="B236" s="12"/>
      <c r="D236" s="12"/>
      <c r="E236" s="16"/>
      <c r="F236" s="13"/>
      <c r="G236" s="13"/>
      <c r="H236" s="14"/>
    </row>
    <row r="237" spans="1:8" ht="12.75">
      <c r="A237" s="12"/>
      <c r="B237" s="12"/>
      <c r="D237" s="12"/>
      <c r="E237" s="16"/>
      <c r="F237" s="13"/>
      <c r="G237" s="13"/>
      <c r="H237" s="14"/>
    </row>
    <row r="238" spans="1:8" ht="12.75">
      <c r="A238" s="12"/>
      <c r="B238" s="12"/>
      <c r="D238" s="12"/>
      <c r="E238" s="16"/>
      <c r="F238" s="13"/>
      <c r="G238" s="13"/>
      <c r="H238" s="14"/>
    </row>
    <row r="239" spans="1:8" ht="12.75">
      <c r="A239" s="12"/>
      <c r="B239" s="12"/>
      <c r="D239" s="12"/>
      <c r="E239" s="16"/>
      <c r="F239" s="13"/>
      <c r="G239" s="13"/>
      <c r="H239" s="14"/>
    </row>
    <row r="240" spans="1:8" ht="12.75">
      <c r="A240" s="12"/>
      <c r="B240" s="12"/>
      <c r="D240" s="12"/>
      <c r="E240" s="16"/>
      <c r="F240" s="13"/>
      <c r="G240" s="13"/>
      <c r="H240" s="14"/>
    </row>
    <row r="241" spans="1:8" ht="12.75">
      <c r="A241" s="12"/>
      <c r="B241" s="12"/>
      <c r="D241" s="12"/>
      <c r="E241" s="16"/>
      <c r="F241" s="13"/>
      <c r="G241" s="13"/>
      <c r="H241" s="14"/>
    </row>
    <row r="242" spans="1:8" ht="12.75">
      <c r="A242" s="12"/>
      <c r="B242" s="12"/>
      <c r="D242" s="12"/>
      <c r="E242" s="16"/>
      <c r="F242" s="13"/>
      <c r="G242" s="13"/>
      <c r="H242" s="14"/>
    </row>
    <row r="243" spans="1:8" ht="12.75">
      <c r="A243" s="12"/>
      <c r="B243" s="12"/>
      <c r="D243" s="12"/>
      <c r="E243" s="16"/>
      <c r="F243" s="13"/>
      <c r="G243" s="13"/>
      <c r="H243" s="14"/>
    </row>
    <row r="244" spans="1:8" ht="12.75">
      <c r="A244" s="12"/>
      <c r="B244" s="12"/>
      <c r="D244" s="12"/>
      <c r="E244" s="16"/>
      <c r="F244" s="13"/>
      <c r="G244" s="13"/>
      <c r="H244" s="14"/>
    </row>
    <row r="245" spans="1:8" ht="12.75">
      <c r="A245" s="12"/>
      <c r="B245" s="12"/>
      <c r="D245" s="12"/>
      <c r="E245" s="16"/>
      <c r="F245" s="13"/>
      <c r="G245" s="13"/>
      <c r="H245" s="14"/>
    </row>
    <row r="246" spans="1:8" ht="12.75">
      <c r="A246" s="12"/>
      <c r="B246" s="12"/>
      <c r="D246" s="12"/>
      <c r="E246" s="16"/>
      <c r="F246" s="13"/>
      <c r="G246" s="13"/>
      <c r="H246" s="14"/>
    </row>
    <row r="247" spans="1:8" ht="12.75">
      <c r="A247" s="12"/>
      <c r="B247" s="12"/>
      <c r="D247" s="12"/>
      <c r="E247" s="16"/>
      <c r="F247" s="13"/>
      <c r="G247" s="13"/>
      <c r="H247" s="14"/>
    </row>
    <row r="248" spans="1:8" ht="12.75">
      <c r="A248" s="12"/>
      <c r="B248" s="12"/>
      <c r="D248" s="12"/>
      <c r="E248" s="16"/>
      <c r="F248" s="13"/>
      <c r="G248" s="13"/>
      <c r="H248" s="14"/>
    </row>
    <row r="249" spans="1:8" ht="12.75">
      <c r="A249" s="12"/>
      <c r="B249" s="12"/>
      <c r="D249" s="12"/>
      <c r="E249" s="16"/>
      <c r="F249" s="13"/>
      <c r="G249" s="13"/>
      <c r="H249" s="14"/>
    </row>
    <row r="250" spans="1:8" ht="12.75">
      <c r="A250" s="12"/>
      <c r="B250" s="12"/>
      <c r="D250" s="12"/>
      <c r="E250" s="16"/>
      <c r="F250" s="13"/>
      <c r="G250" s="13"/>
      <c r="H250" s="14"/>
    </row>
    <row r="251" spans="1:8" ht="12.75">
      <c r="A251" s="12"/>
      <c r="B251" s="12"/>
      <c r="D251" s="12"/>
      <c r="E251" s="16"/>
      <c r="F251" s="13"/>
      <c r="G251" s="13"/>
      <c r="H251" s="14"/>
    </row>
    <row r="252" spans="1:8" ht="12.75">
      <c r="A252" s="12"/>
      <c r="B252" s="12"/>
      <c r="D252" s="12"/>
      <c r="E252" s="16"/>
      <c r="F252" s="13"/>
      <c r="G252" s="13"/>
      <c r="H252" s="14"/>
    </row>
    <row r="253" spans="1:8" ht="12.75">
      <c r="A253" s="12"/>
      <c r="B253" s="12"/>
      <c r="D253" s="12"/>
      <c r="E253" s="16"/>
      <c r="F253" s="13"/>
      <c r="G253" s="13"/>
      <c r="H253" s="14"/>
    </row>
    <row r="254" spans="1:8" ht="12.75">
      <c r="A254" s="12"/>
      <c r="B254" s="12"/>
      <c r="D254" s="12"/>
      <c r="E254" s="16"/>
      <c r="F254" s="13"/>
      <c r="G254" s="13"/>
      <c r="H254" s="14"/>
    </row>
    <row r="255" spans="1:8" ht="12.75">
      <c r="A255" s="12"/>
      <c r="B255" s="12"/>
      <c r="D255" s="12"/>
      <c r="E255" s="16"/>
      <c r="F255" s="13"/>
      <c r="G255" s="13"/>
      <c r="H255" s="14"/>
    </row>
    <row r="256" spans="1:8" ht="12.75">
      <c r="A256" s="12"/>
      <c r="B256" s="12"/>
      <c r="D256" s="12"/>
      <c r="E256" s="16"/>
      <c r="F256" s="13"/>
      <c r="G256" s="13"/>
      <c r="H256" s="14"/>
    </row>
    <row r="257" spans="1:8" ht="12.75">
      <c r="A257" s="12"/>
      <c r="B257" s="12"/>
      <c r="D257" s="12"/>
      <c r="E257" s="16"/>
      <c r="F257" s="13"/>
      <c r="G257" s="13"/>
      <c r="H257" s="14"/>
    </row>
    <row r="258" spans="1:8" ht="12.75">
      <c r="A258" s="12"/>
      <c r="B258" s="12"/>
      <c r="D258" s="12"/>
      <c r="E258" s="16"/>
      <c r="F258" s="13"/>
      <c r="G258" s="13"/>
      <c r="H258" s="14"/>
    </row>
    <row r="259" spans="1:8" ht="12.75">
      <c r="A259" s="12"/>
      <c r="B259" s="12"/>
      <c r="D259" s="12"/>
      <c r="E259" s="16"/>
      <c r="F259" s="13"/>
      <c r="G259" s="13"/>
      <c r="H259" s="14"/>
    </row>
    <row r="260" spans="1:8" ht="12.75">
      <c r="A260" s="12"/>
      <c r="B260" s="12"/>
      <c r="D260" s="12"/>
      <c r="E260" s="16"/>
      <c r="F260" s="13"/>
      <c r="G260" s="13"/>
      <c r="H260" s="14"/>
    </row>
    <row r="261" spans="1:8" ht="12.75">
      <c r="A261" s="12"/>
      <c r="B261" s="12"/>
      <c r="D261" s="12"/>
      <c r="E261" s="16"/>
      <c r="F261" s="13"/>
      <c r="G261" s="13"/>
      <c r="H261" s="14"/>
    </row>
    <row r="262" spans="1:8" ht="12.75">
      <c r="A262" s="12"/>
      <c r="B262" s="12"/>
      <c r="D262" s="12"/>
      <c r="E262" s="16"/>
      <c r="F262" s="13"/>
      <c r="G262" s="13"/>
      <c r="H262" s="14"/>
    </row>
    <row r="263" spans="1:8" ht="12.75">
      <c r="A263" s="12"/>
      <c r="B263" s="12"/>
      <c r="D263" s="12"/>
      <c r="E263" s="16"/>
      <c r="F263" s="13"/>
      <c r="G263" s="13"/>
      <c r="H263" s="14"/>
    </row>
    <row r="264" spans="1:8" ht="12.75">
      <c r="A264" s="12"/>
      <c r="B264" s="12"/>
      <c r="D264" s="12"/>
      <c r="E264" s="16"/>
      <c r="F264" s="13"/>
      <c r="G264" s="13"/>
      <c r="H264" s="14"/>
    </row>
    <row r="265" spans="1:8" ht="12.75">
      <c r="A265" s="12"/>
      <c r="B265" s="12"/>
      <c r="D265" s="12"/>
      <c r="E265" s="16"/>
      <c r="F265" s="13"/>
      <c r="G265" s="13"/>
      <c r="H265" s="14"/>
    </row>
    <row r="266" spans="1:8" ht="12.75">
      <c r="A266" s="12"/>
      <c r="B266" s="12"/>
      <c r="D266" s="12"/>
      <c r="E266" s="16"/>
      <c r="F266" s="13"/>
      <c r="G266" s="13"/>
      <c r="H266" s="14"/>
    </row>
    <row r="267" spans="1:8" ht="12.75">
      <c r="A267" s="12"/>
      <c r="B267" s="12"/>
      <c r="D267" s="12"/>
      <c r="E267" s="16"/>
      <c r="F267" s="13"/>
      <c r="G267" s="13"/>
      <c r="H267" s="14"/>
    </row>
    <row r="268" spans="1:8" ht="12.75">
      <c r="A268" s="12"/>
      <c r="B268" s="12"/>
      <c r="D268" s="12"/>
      <c r="E268" s="16"/>
      <c r="F268" s="13"/>
      <c r="G268" s="13"/>
      <c r="H268" s="14"/>
    </row>
    <row r="269" spans="1:8" ht="12.75">
      <c r="A269" s="12"/>
      <c r="B269" s="12"/>
      <c r="D269" s="12"/>
      <c r="E269" s="16"/>
      <c r="F269" s="13"/>
      <c r="G269" s="13"/>
      <c r="H269" s="14"/>
    </row>
    <row r="270" spans="1:8" ht="12.75">
      <c r="A270" s="12"/>
      <c r="B270" s="12"/>
      <c r="D270" s="12"/>
      <c r="E270" s="16"/>
      <c r="F270" s="13"/>
      <c r="G270" s="13"/>
      <c r="H270" s="14"/>
    </row>
    <row r="271" spans="1:8" ht="12.75">
      <c r="A271" s="12"/>
      <c r="B271" s="12"/>
      <c r="D271" s="12"/>
      <c r="E271" s="16"/>
      <c r="F271" s="13"/>
      <c r="G271" s="13"/>
      <c r="H271" s="14"/>
    </row>
    <row r="272" spans="1:8" ht="12.75">
      <c r="A272" s="12"/>
      <c r="B272" s="12"/>
      <c r="D272" s="12"/>
      <c r="E272" s="16"/>
      <c r="F272" s="13"/>
      <c r="G272" s="13"/>
      <c r="H272" s="14"/>
    </row>
    <row r="273" spans="1:8" ht="12.75">
      <c r="A273" s="12"/>
      <c r="B273" s="12"/>
      <c r="D273" s="12"/>
      <c r="E273" s="16"/>
      <c r="F273" s="13"/>
      <c r="G273" s="13"/>
      <c r="H273" s="14"/>
    </row>
    <row r="274" spans="1:8" ht="12.75">
      <c r="A274" s="12"/>
      <c r="B274" s="12"/>
      <c r="D274" s="12"/>
      <c r="E274" s="16"/>
      <c r="F274" s="13"/>
      <c r="G274" s="13"/>
      <c r="H274" s="14"/>
    </row>
    <row r="275" spans="1:8" ht="12.75">
      <c r="A275" s="12"/>
      <c r="B275" s="12"/>
      <c r="D275" s="12"/>
      <c r="E275" s="16"/>
      <c r="F275" s="13"/>
      <c r="G275" s="13"/>
      <c r="H275" s="14"/>
    </row>
    <row r="276" spans="1:8" ht="12.75">
      <c r="A276" s="12"/>
      <c r="B276" s="12"/>
      <c r="D276" s="12"/>
      <c r="E276" s="16"/>
      <c r="F276" s="13"/>
      <c r="G276" s="13"/>
      <c r="H276" s="14"/>
    </row>
    <row r="277" spans="1:8" ht="12.75">
      <c r="A277" s="12"/>
      <c r="B277" s="12"/>
      <c r="D277" s="12"/>
      <c r="E277" s="16"/>
      <c r="F277" s="13"/>
      <c r="G277" s="13"/>
      <c r="H277" s="14"/>
    </row>
    <row r="278" spans="1:8" ht="12.75">
      <c r="A278" s="12"/>
      <c r="B278" s="12"/>
      <c r="D278" s="12"/>
      <c r="E278" s="16"/>
      <c r="F278" s="13"/>
      <c r="G278" s="13"/>
      <c r="H278" s="14"/>
    </row>
    <row r="279" spans="1:8" ht="12.75">
      <c r="A279" s="12"/>
      <c r="B279" s="12"/>
      <c r="D279" s="12"/>
      <c r="E279" s="16"/>
      <c r="F279" s="13"/>
      <c r="G279" s="13"/>
      <c r="H279" s="14"/>
    </row>
    <row r="280" spans="1:8" ht="12.75">
      <c r="A280" s="12"/>
      <c r="B280" s="12"/>
      <c r="D280" s="12"/>
      <c r="E280" s="16"/>
      <c r="F280" s="13"/>
      <c r="G280" s="13"/>
      <c r="H280" s="14"/>
    </row>
    <row r="281" spans="1:8" ht="12.75">
      <c r="A281" s="12"/>
      <c r="B281" s="12"/>
      <c r="D281" s="12"/>
      <c r="E281" s="16"/>
      <c r="F281" s="13"/>
      <c r="G281" s="13"/>
      <c r="H281" s="14"/>
    </row>
    <row r="282" spans="1:8" ht="12.75">
      <c r="A282" s="12"/>
      <c r="B282" s="12"/>
      <c r="D282" s="12"/>
      <c r="E282" s="16"/>
      <c r="F282" s="13"/>
      <c r="G282" s="13"/>
      <c r="H282" s="14"/>
    </row>
    <row r="283" spans="1:8" ht="12.75">
      <c r="A283" s="12"/>
      <c r="B283" s="12"/>
      <c r="D283" s="12"/>
      <c r="E283" s="16"/>
      <c r="F283" s="13"/>
      <c r="G283" s="13"/>
      <c r="H283" s="14"/>
    </row>
    <row r="284" spans="1:8" ht="12.75">
      <c r="A284" s="12"/>
      <c r="B284" s="12"/>
      <c r="D284" s="12"/>
      <c r="E284" s="16"/>
      <c r="F284" s="13"/>
      <c r="G284" s="13"/>
      <c r="H284" s="14"/>
    </row>
    <row r="285" spans="1:8" ht="12.75">
      <c r="A285" s="12"/>
      <c r="B285" s="12"/>
      <c r="D285" s="12"/>
      <c r="E285" s="16"/>
      <c r="F285" s="13"/>
      <c r="G285" s="13"/>
      <c r="H285" s="14"/>
    </row>
    <row r="286" spans="1:8" ht="12.75">
      <c r="A286" s="12"/>
      <c r="B286" s="12"/>
      <c r="D286" s="12"/>
      <c r="E286" s="16"/>
      <c r="F286" s="13"/>
      <c r="G286" s="13"/>
      <c r="H286" s="14"/>
    </row>
    <row r="287" spans="1:8" ht="12.75">
      <c r="A287" s="12"/>
      <c r="B287" s="12"/>
      <c r="D287" s="12"/>
      <c r="E287" s="16"/>
      <c r="F287" s="13"/>
      <c r="G287" s="13"/>
      <c r="H287" s="14"/>
    </row>
    <row r="288" spans="1:8" ht="12.75">
      <c r="A288" s="12"/>
      <c r="B288" s="12"/>
      <c r="D288" s="12"/>
      <c r="E288" s="16"/>
      <c r="F288" s="13"/>
      <c r="G288" s="13"/>
      <c r="H288" s="14"/>
    </row>
    <row r="289" spans="1:8" ht="12.75">
      <c r="A289" s="12"/>
      <c r="B289" s="12"/>
      <c r="D289" s="12"/>
      <c r="E289" s="16"/>
      <c r="F289" s="13"/>
      <c r="G289" s="13"/>
      <c r="H289" s="14"/>
    </row>
    <row r="290" spans="1:8" ht="12.75">
      <c r="A290" s="12"/>
      <c r="B290" s="12"/>
      <c r="D290" s="12"/>
      <c r="E290" s="16"/>
      <c r="F290" s="13"/>
      <c r="G290" s="13"/>
      <c r="H290" s="14"/>
    </row>
    <row r="291" spans="1:8" ht="12.75">
      <c r="A291" s="12"/>
      <c r="B291" s="12"/>
      <c r="D291" s="12"/>
      <c r="E291" s="16"/>
      <c r="F291" s="13"/>
      <c r="G291" s="13"/>
      <c r="H291" s="14"/>
    </row>
    <row r="292" spans="1:8" ht="12.75">
      <c r="A292" s="12"/>
      <c r="B292" s="12"/>
      <c r="D292" s="12"/>
      <c r="E292" s="16"/>
      <c r="F292" s="13"/>
      <c r="G292" s="13"/>
      <c r="H292" s="14"/>
    </row>
    <row r="293" spans="1:8" ht="12.75">
      <c r="A293" s="12"/>
      <c r="B293" s="12"/>
      <c r="D293" s="12"/>
      <c r="E293" s="16"/>
      <c r="F293" s="13"/>
      <c r="G293" s="13"/>
      <c r="H293" s="14"/>
    </row>
    <row r="294" spans="1:8" ht="12.75">
      <c r="A294" s="12"/>
      <c r="B294" s="12"/>
      <c r="D294" s="12"/>
      <c r="E294" s="16"/>
      <c r="F294" s="13"/>
      <c r="G294" s="13"/>
      <c r="H294" s="14"/>
    </row>
    <row r="295" spans="1:8" ht="12.75">
      <c r="A295" s="12"/>
      <c r="B295" s="12"/>
      <c r="D295" s="12"/>
      <c r="E295" s="16"/>
      <c r="F295" s="13"/>
      <c r="G295" s="13"/>
      <c r="H295" s="14"/>
    </row>
    <row r="296" spans="1:8" ht="12.75">
      <c r="A296" s="12"/>
      <c r="B296" s="12"/>
      <c r="D296" s="12"/>
      <c r="E296" s="16"/>
      <c r="F296" s="13"/>
      <c r="G296" s="13"/>
      <c r="H296" s="14"/>
    </row>
    <row r="297" spans="1:8" ht="12.75">
      <c r="A297" s="12"/>
      <c r="B297" s="12"/>
      <c r="D297" s="12"/>
      <c r="E297" s="16"/>
      <c r="F297" s="13"/>
      <c r="G297" s="13"/>
      <c r="H297" s="14"/>
    </row>
    <row r="298" spans="1:8" ht="12.75">
      <c r="A298" s="12"/>
      <c r="B298" s="12"/>
      <c r="D298" s="12"/>
      <c r="E298" s="16"/>
      <c r="F298" s="13"/>
      <c r="G298" s="13"/>
      <c r="H298" s="14"/>
    </row>
    <row r="299" spans="1:8" ht="12.75">
      <c r="A299" s="12"/>
      <c r="B299" s="12"/>
      <c r="D299" s="12"/>
      <c r="E299" s="16"/>
      <c r="F299" s="13"/>
      <c r="G299" s="13"/>
      <c r="H299" s="14"/>
    </row>
    <row r="300" spans="1:8" ht="12.75">
      <c r="A300" s="12"/>
      <c r="B300" s="12"/>
      <c r="D300" s="12"/>
      <c r="E300" s="16"/>
      <c r="F300" s="13"/>
      <c r="G300" s="13"/>
      <c r="H300" s="14"/>
    </row>
    <row r="301" spans="1:8" ht="12.75">
      <c r="A301" s="12"/>
      <c r="B301" s="12"/>
      <c r="D301" s="12"/>
      <c r="E301" s="16"/>
      <c r="F301" s="13"/>
      <c r="G301" s="13"/>
      <c r="H301" s="14"/>
    </row>
    <row r="302" spans="1:8" ht="12.75">
      <c r="A302" s="12"/>
      <c r="B302" s="12"/>
      <c r="D302" s="12"/>
      <c r="E302" s="16"/>
      <c r="F302" s="13"/>
      <c r="G302" s="13"/>
      <c r="H302" s="14"/>
    </row>
    <row r="303" spans="1:8" ht="12.75">
      <c r="A303" s="12"/>
      <c r="B303" s="12"/>
      <c r="D303" s="12"/>
      <c r="E303" s="16"/>
      <c r="F303" s="13"/>
      <c r="G303" s="13"/>
      <c r="H303" s="14"/>
    </row>
    <row r="304" spans="1:8" ht="12.75">
      <c r="A304" s="12"/>
      <c r="B304" s="12"/>
      <c r="D304" s="12"/>
      <c r="E304" s="16"/>
      <c r="F304" s="13"/>
      <c r="G304" s="13"/>
      <c r="H304" s="14"/>
    </row>
    <row r="305" spans="1:8" ht="12.75">
      <c r="A305" s="12"/>
      <c r="B305" s="12"/>
      <c r="D305" s="12"/>
      <c r="E305" s="16"/>
      <c r="F305" s="13"/>
      <c r="G305" s="13"/>
      <c r="H305" s="14"/>
    </row>
    <row r="306" spans="1:8" ht="12.75">
      <c r="A306" s="12"/>
      <c r="B306" s="12"/>
      <c r="D306" s="12"/>
      <c r="E306" s="16"/>
      <c r="F306" s="13"/>
      <c r="G306" s="13"/>
      <c r="H306" s="14"/>
    </row>
    <row r="307" spans="1:8" ht="12.75">
      <c r="A307" s="12"/>
      <c r="B307" s="12"/>
      <c r="D307" s="12"/>
      <c r="E307" s="16"/>
      <c r="F307" s="13"/>
      <c r="G307" s="13"/>
      <c r="H307" s="14"/>
    </row>
    <row r="308" spans="1:8" ht="12.75">
      <c r="A308" s="12"/>
      <c r="B308" s="12"/>
      <c r="D308" s="12"/>
      <c r="E308" s="16"/>
      <c r="F308" s="13"/>
      <c r="G308" s="13"/>
      <c r="H308" s="14"/>
    </row>
    <row r="309" spans="1:8" ht="12.75">
      <c r="A309" s="12"/>
      <c r="B309" s="12"/>
      <c r="D309" s="12"/>
      <c r="E309" s="16"/>
      <c r="F309" s="13"/>
      <c r="G309" s="13"/>
      <c r="H309" s="14"/>
    </row>
    <row r="310" spans="1:8" ht="12.75">
      <c r="A310" s="12"/>
      <c r="B310" s="12"/>
      <c r="D310" s="12"/>
      <c r="E310" s="16"/>
      <c r="F310" s="13"/>
      <c r="G310" s="13"/>
      <c r="H310" s="14"/>
    </row>
    <row r="311" spans="1:8" ht="12.75">
      <c r="A311" s="12"/>
      <c r="B311" s="12"/>
      <c r="D311" s="12"/>
      <c r="E311" s="16"/>
      <c r="F311" s="13"/>
      <c r="G311" s="13"/>
      <c r="H311" s="14"/>
    </row>
    <row r="312" spans="1:8" ht="12.75">
      <c r="A312" s="12"/>
      <c r="B312" s="12"/>
      <c r="D312" s="12"/>
      <c r="E312" s="16"/>
      <c r="F312" s="13"/>
      <c r="G312" s="13"/>
      <c r="H312" s="14"/>
    </row>
    <row r="313" spans="1:8" ht="12.75">
      <c r="A313" s="12"/>
      <c r="B313" s="12"/>
      <c r="D313" s="12"/>
      <c r="E313" s="16"/>
      <c r="F313" s="13"/>
      <c r="G313" s="13"/>
      <c r="H313" s="14"/>
    </row>
    <row r="314" spans="1:8" ht="12.75">
      <c r="A314" s="12"/>
      <c r="B314" s="12"/>
      <c r="D314" s="12"/>
      <c r="E314" s="16"/>
      <c r="F314" s="13"/>
      <c r="G314" s="13"/>
      <c r="H314" s="14"/>
    </row>
    <row r="315" spans="1:8" ht="12.75">
      <c r="A315" s="12"/>
      <c r="B315" s="12"/>
      <c r="D315" s="12"/>
      <c r="E315" s="16"/>
      <c r="F315" s="13"/>
      <c r="G315" s="13"/>
      <c r="H315" s="14"/>
    </row>
    <row r="316" spans="1:8" ht="12.75">
      <c r="A316" s="12"/>
      <c r="B316" s="12"/>
      <c r="D316" s="12"/>
      <c r="E316" s="16"/>
      <c r="F316" s="13"/>
      <c r="G316" s="13"/>
      <c r="H316" s="14"/>
    </row>
    <row r="317" spans="1:8" ht="12.75">
      <c r="A317" s="12"/>
      <c r="B317" s="12"/>
      <c r="D317" s="12"/>
      <c r="E317" s="16"/>
      <c r="F317" s="13"/>
      <c r="G317" s="13"/>
      <c r="H317" s="14"/>
    </row>
    <row r="318" spans="1:8" ht="12.75">
      <c r="A318" s="12"/>
      <c r="B318" s="12"/>
      <c r="D318" s="12"/>
      <c r="E318" s="16"/>
      <c r="F318" s="13"/>
      <c r="G318" s="13"/>
      <c r="H318" s="14"/>
    </row>
    <row r="319" spans="1:8" ht="12.75">
      <c r="A319" s="12"/>
      <c r="B319" s="12"/>
      <c r="D319" s="12"/>
      <c r="E319" s="16"/>
      <c r="F319" s="13"/>
      <c r="G319" s="13"/>
      <c r="H319" s="14"/>
    </row>
    <row r="320" spans="1:8" ht="12.75">
      <c r="A320" s="12"/>
      <c r="B320" s="12"/>
      <c r="D320" s="12"/>
      <c r="E320" s="16"/>
      <c r="F320" s="13"/>
      <c r="G320" s="13"/>
      <c r="H320" s="14"/>
    </row>
    <row r="321" spans="1:8" ht="12.75">
      <c r="A321" s="12"/>
      <c r="B321" s="12"/>
      <c r="D321" s="12"/>
      <c r="E321" s="16"/>
      <c r="F321" s="13"/>
      <c r="G321" s="13"/>
      <c r="H321" s="14"/>
    </row>
    <row r="322" spans="1:8" ht="12.75">
      <c r="A322" s="12"/>
      <c r="B322" s="12"/>
      <c r="D322" s="12"/>
      <c r="E322" s="16"/>
      <c r="F322" s="13"/>
      <c r="G322" s="13"/>
      <c r="H322" s="14"/>
    </row>
    <row r="323" spans="1:8" ht="12.75">
      <c r="A323" s="12"/>
      <c r="B323" s="12"/>
      <c r="D323" s="12"/>
      <c r="E323" s="16"/>
      <c r="F323" s="13"/>
      <c r="G323" s="13"/>
      <c r="H323" s="14"/>
    </row>
    <row r="324" spans="1:8" ht="12.75">
      <c r="A324" s="12"/>
      <c r="B324" s="12"/>
      <c r="D324" s="12"/>
      <c r="E324" s="16"/>
      <c r="F324" s="13"/>
      <c r="G324" s="13"/>
      <c r="H324" s="14"/>
    </row>
    <row r="325" spans="1:8" ht="12.75">
      <c r="A325" s="12"/>
      <c r="B325" s="12"/>
      <c r="D325" s="12"/>
      <c r="E325" s="16"/>
      <c r="F325" s="13"/>
      <c r="G325" s="13"/>
      <c r="H325" s="14"/>
    </row>
    <row r="326" spans="1:8" ht="12.75">
      <c r="A326" s="12"/>
      <c r="B326" s="12"/>
      <c r="D326" s="12"/>
      <c r="E326" s="16"/>
      <c r="F326" s="13"/>
      <c r="G326" s="13"/>
      <c r="H326" s="14"/>
    </row>
    <row r="327" spans="1:8" ht="12.75">
      <c r="A327" s="12"/>
      <c r="B327" s="12"/>
      <c r="D327" s="12"/>
      <c r="E327" s="16"/>
      <c r="F327" s="13"/>
      <c r="G327" s="13"/>
      <c r="H327" s="14"/>
    </row>
    <row r="328" spans="1:8" ht="12.75">
      <c r="A328" s="12"/>
      <c r="B328" s="12"/>
      <c r="D328" s="12"/>
      <c r="E328" s="16"/>
      <c r="F328" s="13"/>
      <c r="G328" s="13"/>
      <c r="H328" s="14"/>
    </row>
    <row r="329" spans="1:8" ht="12.75">
      <c r="A329" s="12"/>
      <c r="B329" s="12"/>
      <c r="D329" s="12"/>
      <c r="E329" s="16"/>
      <c r="F329" s="13"/>
      <c r="G329" s="13"/>
      <c r="H329" s="14"/>
    </row>
    <row r="330" spans="1:8" ht="12.75">
      <c r="A330" s="12"/>
      <c r="B330" s="12"/>
      <c r="D330" s="12"/>
      <c r="E330" s="16"/>
      <c r="F330" s="13"/>
      <c r="G330" s="13"/>
      <c r="H330" s="14"/>
    </row>
    <row r="331" spans="1:8" ht="12.75">
      <c r="A331" s="12"/>
      <c r="B331" s="12"/>
      <c r="D331" s="12"/>
      <c r="E331" s="16"/>
      <c r="F331" s="13"/>
      <c r="G331" s="13"/>
      <c r="H331" s="14"/>
    </row>
    <row r="332" spans="1:8" ht="12.75">
      <c r="A332" s="12"/>
      <c r="B332" s="12"/>
      <c r="D332" s="12"/>
      <c r="E332" s="16"/>
      <c r="F332" s="13"/>
      <c r="G332" s="13"/>
      <c r="H332" s="14"/>
    </row>
    <row r="333" spans="1:8" ht="12.75">
      <c r="A333" s="12"/>
      <c r="B333" s="12"/>
      <c r="D333" s="12"/>
      <c r="E333" s="16"/>
      <c r="F333" s="13"/>
      <c r="G333" s="13"/>
      <c r="H333" s="14"/>
    </row>
    <row r="334" spans="1:8" ht="12.75">
      <c r="A334" s="12"/>
      <c r="B334" s="12"/>
      <c r="D334" s="12"/>
      <c r="E334" s="16"/>
      <c r="F334" s="13"/>
      <c r="G334" s="13"/>
      <c r="H334" s="14"/>
    </row>
    <row r="335" spans="1:8" ht="12.75">
      <c r="A335" s="12"/>
      <c r="B335" s="12"/>
      <c r="D335" s="12"/>
      <c r="E335" s="16"/>
      <c r="F335" s="13"/>
      <c r="G335" s="13"/>
      <c r="H335" s="14"/>
    </row>
    <row r="336" spans="1:8" ht="12.75">
      <c r="A336" s="12"/>
      <c r="B336" s="12"/>
      <c r="D336" s="12"/>
      <c r="E336" s="16"/>
      <c r="F336" s="13"/>
      <c r="G336" s="13"/>
      <c r="H336" s="14"/>
    </row>
    <row r="337" spans="1:8" ht="12.75">
      <c r="A337" s="12"/>
      <c r="B337" s="12"/>
      <c r="D337" s="12"/>
      <c r="E337" s="16"/>
      <c r="F337" s="13"/>
      <c r="G337" s="13"/>
      <c r="H337" s="14"/>
    </row>
    <row r="338" spans="1:8" ht="12.75">
      <c r="A338" s="12"/>
      <c r="B338" s="12"/>
      <c r="D338" s="12"/>
      <c r="E338" s="16"/>
      <c r="F338" s="13"/>
      <c r="G338" s="13"/>
      <c r="H338" s="14"/>
    </row>
    <row r="339" spans="1:8" ht="12.75">
      <c r="A339" s="12"/>
      <c r="B339" s="12"/>
      <c r="D339" s="12"/>
      <c r="E339" s="16"/>
      <c r="F339" s="13"/>
      <c r="G339" s="13"/>
      <c r="H339" s="14"/>
    </row>
    <row r="340" spans="1:8" ht="12.75">
      <c r="A340" s="12"/>
      <c r="B340" s="12"/>
      <c r="D340" s="12"/>
      <c r="E340" s="16"/>
      <c r="F340" s="13"/>
      <c r="G340" s="13"/>
      <c r="H340" s="14"/>
    </row>
    <row r="341" spans="1:8" ht="12.75">
      <c r="A341" s="12"/>
      <c r="B341" s="12"/>
      <c r="D341" s="12"/>
      <c r="E341" s="16"/>
      <c r="F341" s="13"/>
      <c r="G341" s="13"/>
      <c r="H341" s="14"/>
    </row>
    <row r="342" spans="1:8" ht="12.75">
      <c r="A342" s="12"/>
      <c r="B342" s="12"/>
      <c r="D342" s="12"/>
      <c r="E342" s="16"/>
      <c r="F342" s="13"/>
      <c r="G342" s="13"/>
      <c r="H342" s="14"/>
    </row>
    <row r="343" spans="1:8" ht="12.75">
      <c r="A343" s="12"/>
      <c r="B343" s="12"/>
      <c r="D343" s="12"/>
      <c r="E343" s="16"/>
      <c r="F343" s="13"/>
      <c r="G343" s="13"/>
      <c r="H343" s="14"/>
    </row>
    <row r="344" spans="1:8" ht="12.75">
      <c r="A344" s="12"/>
      <c r="B344" s="12"/>
      <c r="D344" s="12"/>
      <c r="E344" s="16"/>
      <c r="F344" s="13"/>
      <c r="G344" s="13"/>
      <c r="H344" s="14"/>
    </row>
    <row r="345" spans="1:8" ht="12.75">
      <c r="A345" s="12"/>
      <c r="B345" s="12"/>
      <c r="D345" s="12"/>
      <c r="E345" s="16"/>
      <c r="F345" s="13"/>
      <c r="G345" s="13"/>
      <c r="H345" s="14"/>
    </row>
    <row r="346" spans="1:8" ht="12.75">
      <c r="A346" s="12"/>
      <c r="B346" s="12"/>
      <c r="D346" s="12"/>
      <c r="E346" s="16"/>
      <c r="F346" s="13"/>
      <c r="G346" s="13"/>
      <c r="H346" s="14"/>
    </row>
    <row r="347" spans="1:8" ht="12.75">
      <c r="A347" s="12"/>
      <c r="B347" s="12"/>
      <c r="D347" s="12"/>
      <c r="E347" s="16"/>
      <c r="F347" s="13"/>
      <c r="G347" s="13"/>
      <c r="H347" s="14"/>
    </row>
    <row r="348" spans="1:8" ht="12.75">
      <c r="A348" s="12"/>
      <c r="B348" s="12"/>
      <c r="D348" s="12"/>
      <c r="E348" s="16"/>
      <c r="F348" s="13"/>
      <c r="G348" s="13"/>
      <c r="H348" s="14"/>
    </row>
    <row r="349" spans="1:8" ht="12.75">
      <c r="A349" s="12"/>
      <c r="B349" s="12"/>
      <c r="D349" s="12"/>
      <c r="E349" s="16"/>
      <c r="F349" s="13"/>
      <c r="G349" s="13"/>
      <c r="H349" s="14"/>
    </row>
    <row r="350" spans="1:8" ht="12.75">
      <c r="A350" s="12"/>
      <c r="B350" s="12"/>
      <c r="D350" s="12"/>
      <c r="E350" s="16"/>
      <c r="F350" s="13"/>
      <c r="G350" s="13"/>
      <c r="H350" s="14"/>
    </row>
    <row r="351" spans="1:8" ht="12.75">
      <c r="A351" s="12"/>
      <c r="B351" s="12"/>
      <c r="D351" s="12"/>
      <c r="E351" s="16"/>
      <c r="F351" s="13"/>
      <c r="G351" s="13"/>
      <c r="H351" s="14"/>
    </row>
    <row r="352" spans="1:8" ht="12.75">
      <c r="A352" s="12"/>
      <c r="B352" s="12"/>
      <c r="D352" s="12"/>
      <c r="E352" s="16"/>
      <c r="F352" s="13"/>
      <c r="G352" s="13"/>
      <c r="H352" s="14"/>
    </row>
    <row r="353" spans="1:8" ht="12.75">
      <c r="A353" s="12"/>
      <c r="B353" s="12"/>
      <c r="D353" s="12"/>
      <c r="E353" s="16"/>
      <c r="F353" s="13"/>
      <c r="G353" s="13"/>
      <c r="H353" s="14"/>
    </row>
    <row r="354" spans="1:8" ht="12.75">
      <c r="A354" s="12"/>
      <c r="B354" s="12"/>
      <c r="D354" s="12"/>
      <c r="E354" s="16"/>
      <c r="F354" s="13"/>
      <c r="G354" s="13"/>
      <c r="H354" s="14"/>
    </row>
    <row r="355" spans="1:8" ht="12.75">
      <c r="A355" s="12"/>
      <c r="B355" s="12"/>
      <c r="D355" s="12"/>
      <c r="E355" s="16"/>
      <c r="F355" s="13"/>
      <c r="G355" s="13"/>
      <c r="H355" s="14"/>
    </row>
    <row r="356" spans="1:8" ht="12.75">
      <c r="A356" s="12"/>
      <c r="B356" s="12"/>
      <c r="D356" s="12"/>
      <c r="E356" s="16"/>
      <c r="F356" s="13"/>
      <c r="G356" s="13"/>
      <c r="H356" s="14"/>
    </row>
    <row r="357" spans="1:8" ht="12.75">
      <c r="A357" s="12"/>
      <c r="B357" s="12"/>
      <c r="D357" s="12"/>
      <c r="E357" s="16"/>
      <c r="F357" s="13"/>
      <c r="G357" s="13"/>
      <c r="H357" s="14"/>
    </row>
    <row r="358" spans="1:8" ht="12.75">
      <c r="A358" s="12"/>
      <c r="B358" s="12"/>
      <c r="D358" s="12"/>
      <c r="E358" s="16"/>
      <c r="F358" s="13"/>
      <c r="G358" s="13"/>
      <c r="H358" s="14"/>
    </row>
    <row r="359" spans="1:8" ht="12.75">
      <c r="A359" s="12"/>
      <c r="B359" s="12"/>
      <c r="D359" s="12"/>
      <c r="E359" s="16"/>
      <c r="F359" s="13"/>
      <c r="G359" s="13"/>
      <c r="H359" s="14"/>
    </row>
    <row r="360" spans="1:8" ht="12.75">
      <c r="A360" s="12"/>
      <c r="B360" s="12"/>
      <c r="D360" s="12"/>
      <c r="E360" s="16"/>
      <c r="F360" s="13"/>
      <c r="G360" s="13"/>
      <c r="H360" s="14"/>
    </row>
    <row r="361" spans="1:8" ht="12.75">
      <c r="A361" s="12"/>
      <c r="B361" s="12"/>
      <c r="D361" s="12"/>
      <c r="E361" s="16"/>
      <c r="F361" s="13"/>
      <c r="G361" s="13"/>
      <c r="H361" s="14"/>
    </row>
    <row r="362" spans="1:8" ht="12.75">
      <c r="A362" s="12"/>
      <c r="B362" s="12"/>
      <c r="D362" s="12"/>
      <c r="E362" s="16"/>
      <c r="F362" s="13"/>
      <c r="G362" s="13"/>
      <c r="H362" s="14"/>
    </row>
    <row r="363" spans="1:8" ht="12.75">
      <c r="A363" s="12"/>
      <c r="B363" s="12"/>
      <c r="D363" s="12"/>
      <c r="E363" s="16"/>
      <c r="F363" s="13"/>
      <c r="G363" s="13"/>
      <c r="H363" s="14"/>
    </row>
    <row r="364" spans="1:8" ht="12.75">
      <c r="A364" s="12"/>
      <c r="B364" s="12"/>
      <c r="D364" s="12"/>
      <c r="E364" s="16"/>
      <c r="F364" s="13"/>
      <c r="G364" s="13"/>
      <c r="H364" s="14"/>
    </row>
    <row r="365" spans="1:8" ht="12.75">
      <c r="A365" s="12"/>
      <c r="B365" s="12"/>
      <c r="D365" s="12"/>
      <c r="E365" s="16"/>
      <c r="F365" s="13"/>
      <c r="G365" s="13"/>
      <c r="H365" s="14"/>
    </row>
    <row r="366" spans="1:8" ht="12.75">
      <c r="A366" s="12"/>
      <c r="B366" s="12"/>
      <c r="D366" s="12"/>
      <c r="E366" s="16"/>
      <c r="F366" s="13"/>
      <c r="G366" s="13"/>
      <c r="H366" s="14"/>
    </row>
    <row r="367" spans="1:8" ht="12.75">
      <c r="A367" s="12"/>
      <c r="B367" s="12"/>
      <c r="D367" s="12"/>
      <c r="E367" s="16"/>
      <c r="F367" s="13"/>
      <c r="G367" s="13"/>
      <c r="H367" s="14"/>
    </row>
    <row r="368" spans="1:8" ht="12.75">
      <c r="A368" s="12"/>
      <c r="B368" s="12"/>
      <c r="D368" s="12"/>
      <c r="E368" s="16"/>
      <c r="F368" s="13"/>
      <c r="G368" s="13"/>
      <c r="H368" s="14"/>
    </row>
    <row r="369" spans="1:8" ht="12.75">
      <c r="A369" s="12"/>
      <c r="B369" s="12"/>
      <c r="D369" s="12"/>
      <c r="E369" s="16"/>
      <c r="F369" s="13"/>
      <c r="G369" s="13"/>
      <c r="H369" s="14"/>
    </row>
    <row r="370" spans="1:8" ht="12.75">
      <c r="A370" s="12"/>
      <c r="B370" s="12"/>
      <c r="D370" s="12"/>
      <c r="E370" s="16"/>
      <c r="F370" s="13"/>
      <c r="G370" s="13"/>
      <c r="H370" s="14"/>
    </row>
    <row r="371" spans="1:8" ht="12.75">
      <c r="A371" s="12"/>
      <c r="B371" s="12"/>
      <c r="D371" s="12"/>
      <c r="E371" s="16"/>
      <c r="F371" s="13"/>
      <c r="G371" s="13"/>
      <c r="H371" s="14"/>
    </row>
    <row r="372" spans="1:8" ht="12.75">
      <c r="A372" s="12"/>
      <c r="B372" s="12"/>
      <c r="D372" s="12"/>
      <c r="E372" s="16"/>
      <c r="F372" s="13"/>
      <c r="G372" s="13"/>
      <c r="H372" s="14"/>
    </row>
    <row r="373" spans="1:8" ht="12.75">
      <c r="A373" s="12"/>
      <c r="B373" s="12"/>
      <c r="D373" s="12"/>
      <c r="E373" s="16"/>
      <c r="F373" s="13"/>
      <c r="G373" s="13"/>
      <c r="H373" s="14"/>
    </row>
    <row r="374" spans="1:8" ht="12.75">
      <c r="A374" s="12"/>
      <c r="B374" s="12"/>
      <c r="D374" s="12"/>
      <c r="E374" s="16"/>
      <c r="F374" s="13"/>
      <c r="G374" s="13"/>
      <c r="H374" s="14"/>
    </row>
    <row r="375" spans="1:8" ht="12.75">
      <c r="A375" s="12"/>
      <c r="B375" s="12"/>
      <c r="D375" s="12"/>
      <c r="E375" s="16"/>
      <c r="F375" s="13"/>
      <c r="G375" s="13"/>
      <c r="H375" s="14"/>
    </row>
    <row r="376" spans="1:8" ht="12.75">
      <c r="A376" s="12"/>
      <c r="B376" s="12"/>
      <c r="D376" s="12"/>
      <c r="E376" s="16"/>
      <c r="F376" s="13"/>
      <c r="G376" s="13"/>
      <c r="H376" s="14"/>
    </row>
    <row r="377" spans="1:8" ht="12.75">
      <c r="A377" s="12"/>
      <c r="B377" s="12"/>
      <c r="D377" s="12"/>
      <c r="E377" s="16"/>
      <c r="F377" s="13"/>
      <c r="G377" s="13"/>
      <c r="H377" s="14"/>
    </row>
    <row r="378" spans="1:8" ht="12.75">
      <c r="A378" s="12"/>
      <c r="B378" s="12"/>
      <c r="D378" s="12"/>
      <c r="E378" s="16"/>
      <c r="F378" s="13"/>
      <c r="G378" s="13"/>
      <c r="H378" s="14"/>
    </row>
    <row r="379" spans="1:8" ht="12.75">
      <c r="A379" s="12"/>
      <c r="B379" s="12"/>
      <c r="D379" s="12"/>
      <c r="E379" s="16"/>
      <c r="F379" s="13"/>
      <c r="G379" s="13"/>
      <c r="H379" s="14"/>
    </row>
    <row r="380" spans="1:8" ht="12.75">
      <c r="A380" s="12"/>
      <c r="B380" s="12"/>
      <c r="D380" s="12"/>
      <c r="E380" s="16"/>
      <c r="F380" s="13"/>
      <c r="G380" s="13"/>
      <c r="H380" s="14"/>
    </row>
    <row r="381" spans="1:8" ht="12.75">
      <c r="A381" s="12"/>
      <c r="B381" s="12"/>
      <c r="D381" s="12"/>
      <c r="E381" s="16"/>
      <c r="F381" s="13"/>
      <c r="G381" s="13"/>
      <c r="H381" s="14"/>
    </row>
    <row r="382" spans="1:8" ht="12.75">
      <c r="A382" s="12"/>
      <c r="B382" s="12"/>
      <c r="D382" s="12"/>
      <c r="E382" s="16"/>
      <c r="F382" s="13"/>
      <c r="G382" s="13"/>
      <c r="H382" s="14"/>
    </row>
    <row r="383" spans="1:8" ht="12.75">
      <c r="A383" s="12"/>
      <c r="B383" s="12"/>
      <c r="D383" s="12"/>
      <c r="E383" s="16"/>
      <c r="F383" s="13"/>
      <c r="G383" s="13"/>
      <c r="H383" s="14"/>
    </row>
    <row r="384" spans="1:8" ht="12.75">
      <c r="A384" s="12"/>
      <c r="B384" s="12"/>
      <c r="D384" s="12"/>
      <c r="E384" s="16"/>
      <c r="F384" s="13"/>
      <c r="G384" s="13"/>
      <c r="H384" s="14"/>
    </row>
    <row r="385" spans="1:8" ht="12.75">
      <c r="A385" s="12"/>
      <c r="B385" s="12"/>
      <c r="D385" s="12"/>
      <c r="E385" s="16"/>
      <c r="F385" s="13"/>
      <c r="G385" s="13"/>
      <c r="H385" s="14"/>
    </row>
    <row r="386" spans="1:8" ht="12.75">
      <c r="A386" s="12"/>
      <c r="B386" s="12"/>
      <c r="D386" s="12"/>
      <c r="E386" s="16"/>
      <c r="F386" s="13"/>
      <c r="G386" s="13"/>
      <c r="H386" s="14"/>
    </row>
    <row r="387" spans="1:8" ht="12.75">
      <c r="A387" s="12"/>
      <c r="B387" s="12"/>
      <c r="D387" s="12"/>
      <c r="E387" s="16"/>
      <c r="F387" s="13"/>
      <c r="G387" s="13"/>
      <c r="H387" s="14"/>
    </row>
    <row r="388" spans="1:8" ht="12.75">
      <c r="A388" s="12"/>
      <c r="B388" s="12"/>
      <c r="D388" s="12"/>
      <c r="E388" s="16"/>
      <c r="F388" s="13"/>
      <c r="G388" s="13"/>
      <c r="H388" s="14"/>
    </row>
    <row r="389" spans="1:8" ht="12.75">
      <c r="A389" s="12"/>
      <c r="B389" s="12"/>
      <c r="D389" s="12"/>
      <c r="E389" s="16"/>
      <c r="F389" s="13"/>
      <c r="G389" s="13"/>
      <c r="H389" s="14"/>
    </row>
    <row r="390" spans="1:8" ht="12.75">
      <c r="A390" s="12"/>
      <c r="B390" s="12"/>
      <c r="D390" s="12"/>
      <c r="E390" s="16"/>
      <c r="F390" s="13"/>
      <c r="G390" s="13"/>
      <c r="H390" s="14"/>
    </row>
    <row r="391" spans="1:8" ht="12.75">
      <c r="A391" s="12"/>
      <c r="B391" s="12"/>
      <c r="D391" s="12"/>
      <c r="E391" s="16"/>
      <c r="F391" s="13"/>
      <c r="G391" s="13"/>
      <c r="H391" s="14"/>
    </row>
    <row r="392" spans="1:8" ht="12.75">
      <c r="A392" s="12"/>
      <c r="B392" s="12"/>
      <c r="D392" s="12"/>
      <c r="E392" s="16"/>
      <c r="F392" s="13"/>
      <c r="G392" s="13"/>
      <c r="H392" s="14"/>
    </row>
    <row r="393" spans="1:8" ht="12.75">
      <c r="A393" s="12"/>
      <c r="B393" s="12"/>
      <c r="D393" s="12"/>
      <c r="E393" s="16"/>
      <c r="F393" s="13"/>
      <c r="G393" s="13"/>
      <c r="H393" s="14"/>
    </row>
    <row r="394" spans="1:8" ht="12.75">
      <c r="A394" s="12"/>
      <c r="B394" s="12"/>
      <c r="D394" s="12"/>
      <c r="E394" s="16"/>
      <c r="F394" s="13"/>
      <c r="G394" s="13"/>
      <c r="H394" s="14"/>
    </row>
    <row r="395" spans="1:8" ht="12.75">
      <c r="A395" s="12"/>
      <c r="B395" s="12"/>
      <c r="D395" s="12"/>
      <c r="E395" s="16"/>
      <c r="F395" s="13"/>
      <c r="G395" s="13"/>
      <c r="H395" s="14"/>
    </row>
    <row r="396" spans="1:8" ht="12.75">
      <c r="A396" s="12"/>
      <c r="B396" s="12"/>
      <c r="D396" s="12"/>
      <c r="E396" s="16"/>
      <c r="F396" s="13"/>
      <c r="G396" s="13"/>
      <c r="H396" s="14"/>
    </row>
    <row r="397" spans="1:8" ht="12.75">
      <c r="A397" s="12"/>
      <c r="B397" s="12"/>
      <c r="D397" s="12"/>
      <c r="E397" s="16"/>
      <c r="F397" s="13"/>
      <c r="G397" s="13"/>
      <c r="H397" s="14"/>
    </row>
    <row r="398" spans="1:8" ht="12.75">
      <c r="A398" s="12"/>
      <c r="B398" s="12"/>
      <c r="D398" s="12"/>
      <c r="E398" s="16"/>
      <c r="F398" s="13"/>
      <c r="G398" s="13"/>
      <c r="H398" s="14"/>
    </row>
    <row r="399" spans="1:8" ht="12.75">
      <c r="A399" s="12"/>
      <c r="B399" s="12"/>
      <c r="D399" s="12"/>
      <c r="E399" s="16"/>
      <c r="F399" s="13"/>
      <c r="G399" s="13"/>
      <c r="H399" s="14"/>
    </row>
    <row r="400" spans="1:8" ht="12.75">
      <c r="A400" s="12"/>
      <c r="B400" s="12"/>
      <c r="D400" s="12"/>
      <c r="E400" s="16"/>
      <c r="F400" s="13"/>
      <c r="G400" s="13"/>
      <c r="H400" s="14"/>
    </row>
    <row r="401" spans="1:8" ht="12.75">
      <c r="A401" s="12"/>
      <c r="B401" s="12"/>
      <c r="D401" s="12"/>
      <c r="E401" s="16"/>
      <c r="F401" s="13"/>
      <c r="G401" s="13"/>
      <c r="H401" s="14"/>
    </row>
    <row r="402" spans="1:8" ht="12.75">
      <c r="A402" s="12"/>
      <c r="B402" s="12"/>
      <c r="D402" s="12"/>
      <c r="E402" s="16"/>
      <c r="F402" s="13"/>
      <c r="G402" s="13"/>
      <c r="H402" s="14"/>
    </row>
    <row r="403" spans="1:8" ht="12.75">
      <c r="A403" s="12"/>
      <c r="B403" s="12"/>
      <c r="D403" s="12"/>
      <c r="E403" s="16"/>
      <c r="F403" s="13"/>
      <c r="G403" s="13"/>
      <c r="H403" s="14"/>
    </row>
    <row r="404" spans="1:8" ht="12.75">
      <c r="A404" s="12"/>
      <c r="B404" s="12"/>
      <c r="D404" s="12"/>
      <c r="E404" s="16"/>
      <c r="F404" s="13"/>
      <c r="G404" s="13"/>
      <c r="H404" s="14"/>
    </row>
    <row r="405" spans="1:8" ht="12.75">
      <c r="A405" s="12"/>
      <c r="B405" s="12"/>
      <c r="D405" s="12"/>
      <c r="E405" s="16"/>
      <c r="F405" s="13"/>
      <c r="G405" s="13"/>
      <c r="H405" s="14"/>
    </row>
    <row r="406" spans="1:8" ht="12.75">
      <c r="A406" s="12"/>
      <c r="B406" s="12"/>
      <c r="D406" s="12"/>
      <c r="E406" s="16"/>
      <c r="F406" s="13"/>
      <c r="G406" s="13"/>
      <c r="H406" s="14"/>
    </row>
    <row r="407" spans="1:8" ht="12.75">
      <c r="A407" s="12"/>
      <c r="B407" s="12"/>
      <c r="D407" s="12"/>
      <c r="E407" s="16"/>
      <c r="F407" s="13"/>
      <c r="G407" s="13"/>
      <c r="H407" s="14"/>
    </row>
    <row r="408" spans="1:8" ht="12.75">
      <c r="A408" s="12"/>
      <c r="B408" s="12"/>
      <c r="D408" s="12"/>
      <c r="E408" s="16"/>
      <c r="F408" s="13"/>
      <c r="G408" s="13"/>
      <c r="H408" s="14"/>
    </row>
    <row r="409" spans="1:8" ht="12.75">
      <c r="A409" s="12"/>
      <c r="B409" s="12"/>
      <c r="D409" s="12"/>
      <c r="E409" s="16"/>
      <c r="F409" s="13"/>
      <c r="G409" s="13"/>
      <c r="H409" s="14"/>
    </row>
    <row r="410" spans="1:8" ht="12.75">
      <c r="A410" s="12"/>
      <c r="B410" s="12"/>
      <c r="D410" s="12"/>
      <c r="E410" s="16"/>
      <c r="F410" s="13"/>
      <c r="G410" s="13"/>
      <c r="H410" s="14"/>
    </row>
    <row r="411" spans="1:8" ht="12.75">
      <c r="A411" s="12"/>
      <c r="B411" s="12"/>
      <c r="D411" s="12"/>
      <c r="E411" s="16"/>
      <c r="F411" s="13"/>
      <c r="G411" s="13"/>
      <c r="H411" s="14"/>
    </row>
    <row r="412" spans="1:8" ht="12.75">
      <c r="A412" s="12"/>
      <c r="B412" s="12"/>
      <c r="D412" s="12"/>
      <c r="E412" s="16"/>
      <c r="F412" s="13"/>
      <c r="G412" s="13"/>
      <c r="H412" s="14"/>
    </row>
    <row r="413" spans="1:8" ht="12.75">
      <c r="A413" s="12"/>
      <c r="B413" s="12"/>
      <c r="D413" s="12"/>
      <c r="E413" s="16"/>
      <c r="F413" s="13"/>
      <c r="G413" s="13"/>
      <c r="H413" s="14"/>
    </row>
    <row r="414" spans="1:8" ht="12.75">
      <c r="A414" s="12"/>
      <c r="B414" s="12"/>
      <c r="D414" s="12"/>
      <c r="E414" s="16"/>
      <c r="F414" s="13"/>
      <c r="G414" s="13"/>
      <c r="H414" s="14"/>
    </row>
    <row r="415" spans="1:8" ht="12.75">
      <c r="A415" s="12"/>
      <c r="B415" s="12"/>
      <c r="D415" s="12"/>
      <c r="E415" s="16"/>
      <c r="F415" s="13"/>
      <c r="G415" s="13"/>
      <c r="H415" s="14"/>
    </row>
    <row r="416" spans="1:8" ht="12.75">
      <c r="A416" s="12"/>
      <c r="B416" s="12"/>
      <c r="D416" s="12"/>
      <c r="E416" s="16"/>
      <c r="F416" s="13"/>
      <c r="G416" s="13"/>
      <c r="H416" s="14"/>
    </row>
    <row r="417" spans="1:8" ht="12.75">
      <c r="A417" s="12"/>
      <c r="B417" s="12"/>
      <c r="D417" s="12"/>
      <c r="E417" s="16"/>
      <c r="F417" s="13"/>
      <c r="G417" s="13"/>
      <c r="H417" s="14"/>
    </row>
    <row r="418" spans="1:8" ht="12.75">
      <c r="A418" s="12"/>
      <c r="B418" s="12"/>
      <c r="D418" s="12"/>
      <c r="E418" s="16"/>
      <c r="F418" s="13"/>
      <c r="G418" s="13"/>
      <c r="H418" s="14"/>
    </row>
    <row r="419" spans="1:8" ht="12.75">
      <c r="A419" s="12"/>
      <c r="B419" s="12"/>
      <c r="D419" s="12"/>
      <c r="E419" s="16"/>
      <c r="F419" s="13"/>
      <c r="G419" s="13"/>
      <c r="H419" s="14"/>
    </row>
    <row r="420" spans="1:8" ht="12.75">
      <c r="A420" s="12"/>
      <c r="B420" s="12"/>
      <c r="D420" s="12"/>
      <c r="E420" s="16"/>
      <c r="F420" s="13"/>
      <c r="G420" s="13"/>
      <c r="H420" s="14"/>
    </row>
    <row r="421" spans="1:8" ht="12.75">
      <c r="A421" s="12"/>
      <c r="B421" s="12"/>
      <c r="D421" s="12"/>
      <c r="E421" s="16"/>
      <c r="F421" s="13"/>
      <c r="G421" s="13"/>
      <c r="H421" s="14"/>
    </row>
    <row r="422" spans="1:8" ht="12.75">
      <c r="A422" s="12"/>
      <c r="B422" s="12"/>
      <c r="D422" s="12"/>
      <c r="E422" s="16"/>
      <c r="F422" s="13"/>
      <c r="G422" s="13"/>
      <c r="H422" s="14"/>
    </row>
    <row r="423" spans="1:8" ht="12.75">
      <c r="A423" s="12"/>
      <c r="B423" s="12"/>
      <c r="D423" s="12"/>
      <c r="E423" s="16"/>
      <c r="F423" s="13"/>
      <c r="G423" s="13"/>
      <c r="H423" s="14"/>
    </row>
    <row r="424" spans="1:8" ht="12.75">
      <c r="A424" s="12"/>
      <c r="B424" s="12"/>
      <c r="D424" s="12"/>
      <c r="E424" s="16"/>
      <c r="F424" s="13"/>
      <c r="G424" s="13"/>
      <c r="H424" s="14"/>
    </row>
    <row r="425" spans="1:8" ht="12.75">
      <c r="A425" s="12"/>
      <c r="B425" s="12"/>
      <c r="D425" s="12"/>
      <c r="E425" s="16"/>
      <c r="F425" s="13"/>
      <c r="G425" s="13"/>
      <c r="H425" s="14"/>
    </row>
    <row r="426" spans="1:8" ht="12.75">
      <c r="A426" s="12"/>
      <c r="B426" s="12"/>
      <c r="D426" s="12"/>
      <c r="E426" s="16"/>
      <c r="F426" s="13"/>
      <c r="G426" s="13"/>
      <c r="H426" s="14"/>
    </row>
    <row r="427" spans="1:8" ht="12.75">
      <c r="A427" s="12"/>
      <c r="B427" s="12"/>
      <c r="D427" s="12"/>
      <c r="E427" s="16"/>
      <c r="F427" s="13"/>
      <c r="G427" s="13"/>
      <c r="H427" s="14"/>
    </row>
    <row r="428" spans="1:8" ht="12.75">
      <c r="A428" s="12"/>
      <c r="B428" s="12"/>
      <c r="D428" s="12"/>
      <c r="E428" s="16"/>
      <c r="F428" s="13"/>
      <c r="G428" s="13"/>
      <c r="H428" s="14"/>
    </row>
    <row r="429" spans="1:8" ht="12.75">
      <c r="A429" s="12"/>
      <c r="B429" s="12"/>
      <c r="D429" s="12"/>
      <c r="E429" s="16"/>
      <c r="F429" s="13"/>
      <c r="G429" s="13"/>
      <c r="H429" s="14"/>
    </row>
    <row r="430" spans="1:8" ht="12.75">
      <c r="A430" s="12"/>
      <c r="B430" s="12"/>
      <c r="D430" s="12"/>
      <c r="E430" s="16"/>
      <c r="F430" s="13"/>
      <c r="G430" s="13"/>
      <c r="H430" s="14"/>
    </row>
    <row r="431" spans="1:8" ht="12.75">
      <c r="A431" s="12"/>
      <c r="B431" s="12"/>
      <c r="D431" s="12"/>
      <c r="E431" s="16"/>
      <c r="F431" s="13"/>
      <c r="G431" s="13"/>
      <c r="H431" s="14"/>
    </row>
    <row r="432" spans="1:8" ht="12.75">
      <c r="A432" s="12"/>
      <c r="B432" s="12"/>
      <c r="D432" s="12"/>
      <c r="E432" s="16"/>
      <c r="F432" s="13"/>
      <c r="G432" s="13"/>
      <c r="H432" s="14"/>
    </row>
    <row r="433" spans="1:8" ht="12.75">
      <c r="A433" s="12"/>
      <c r="B433" s="12"/>
      <c r="D433" s="12"/>
      <c r="E433" s="16"/>
      <c r="F433" s="13"/>
      <c r="G433" s="13"/>
      <c r="H433" s="14"/>
    </row>
    <row r="434" spans="1:8" ht="12.75">
      <c r="A434" s="12"/>
      <c r="B434" s="12"/>
      <c r="D434" s="12"/>
      <c r="E434" s="16"/>
      <c r="F434" s="13"/>
      <c r="G434" s="13"/>
      <c r="H434" s="14"/>
    </row>
    <row r="435" spans="1:8" ht="12.75">
      <c r="A435" s="12"/>
      <c r="B435" s="12"/>
      <c r="D435" s="12"/>
      <c r="E435" s="16"/>
      <c r="F435" s="13"/>
      <c r="G435" s="13"/>
      <c r="H435" s="14"/>
    </row>
    <row r="436" spans="1:8" ht="12.75">
      <c r="A436" s="12"/>
      <c r="B436" s="12"/>
      <c r="D436" s="12"/>
      <c r="E436" s="16"/>
      <c r="F436" s="13"/>
      <c r="G436" s="13"/>
      <c r="H436" s="14"/>
    </row>
    <row r="437" spans="1:8" ht="12.75">
      <c r="A437" s="12"/>
      <c r="B437" s="12"/>
      <c r="D437" s="12"/>
      <c r="E437" s="16"/>
      <c r="F437" s="13"/>
      <c r="G437" s="13"/>
      <c r="H437" s="14"/>
    </row>
    <row r="438" spans="1:8" ht="12.75">
      <c r="A438" s="12"/>
      <c r="B438" s="12"/>
      <c r="D438" s="12"/>
      <c r="E438" s="16"/>
      <c r="F438" s="13"/>
      <c r="G438" s="13"/>
      <c r="H438" s="14"/>
    </row>
    <row r="439" spans="1:8" ht="12.75">
      <c r="A439" s="12"/>
      <c r="B439" s="12"/>
      <c r="D439" s="12"/>
      <c r="E439" s="16"/>
      <c r="F439" s="13"/>
      <c r="G439" s="13"/>
      <c r="H439" s="14"/>
    </row>
    <row r="440" spans="1:8" ht="12.75">
      <c r="A440" s="12"/>
      <c r="B440" s="12"/>
      <c r="D440" s="12"/>
      <c r="E440" s="16"/>
      <c r="F440" s="13"/>
      <c r="G440" s="13"/>
      <c r="H440" s="14"/>
    </row>
    <row r="441" spans="1:8" ht="12.75">
      <c r="A441" s="12"/>
      <c r="B441" s="12"/>
      <c r="D441" s="12"/>
      <c r="E441" s="16"/>
      <c r="F441" s="13"/>
      <c r="G441" s="13"/>
      <c r="H441" s="14"/>
    </row>
    <row r="442" spans="1:8" ht="12.75">
      <c r="A442" s="12"/>
      <c r="B442" s="12"/>
      <c r="D442" s="12"/>
      <c r="E442" s="16"/>
      <c r="F442" s="13"/>
      <c r="G442" s="13"/>
      <c r="H442" s="14"/>
    </row>
    <row r="443" spans="1:8" ht="12.75">
      <c r="A443" s="12"/>
      <c r="B443" s="12"/>
      <c r="D443" s="12"/>
      <c r="E443" s="16"/>
      <c r="F443" s="13"/>
      <c r="G443" s="13"/>
      <c r="H443" s="14"/>
    </row>
    <row r="444" spans="1:8" ht="12.75">
      <c r="A444" s="12"/>
      <c r="B444" s="12"/>
      <c r="D444" s="12"/>
      <c r="E444" s="16"/>
      <c r="F444" s="13"/>
      <c r="G444" s="13"/>
      <c r="H444" s="14"/>
    </row>
    <row r="445" spans="1:8" ht="12.75">
      <c r="A445" s="12"/>
      <c r="B445" s="12"/>
      <c r="D445" s="12"/>
      <c r="E445" s="16"/>
      <c r="F445" s="13"/>
      <c r="G445" s="13"/>
      <c r="H445" s="14"/>
    </row>
    <row r="446" spans="1:8" ht="12.75">
      <c r="A446" s="12"/>
      <c r="B446" s="12"/>
      <c r="D446" s="12"/>
      <c r="E446" s="16"/>
      <c r="F446" s="13"/>
      <c r="G446" s="13"/>
      <c r="H446" s="14"/>
    </row>
    <row r="447" spans="1:8" ht="12.75">
      <c r="A447" s="12"/>
      <c r="B447" s="12"/>
      <c r="D447" s="12"/>
      <c r="E447" s="16"/>
      <c r="F447" s="13"/>
      <c r="G447" s="13"/>
      <c r="H447" s="14"/>
    </row>
    <row r="448" spans="1:8" ht="12.75">
      <c r="A448" s="12"/>
      <c r="B448" s="12"/>
      <c r="D448" s="12"/>
      <c r="E448" s="16"/>
      <c r="F448" s="13"/>
      <c r="G448" s="13"/>
      <c r="H448" s="14"/>
    </row>
    <row r="449" spans="1:8" ht="12.75">
      <c r="A449" s="12"/>
      <c r="B449" s="12"/>
      <c r="D449" s="12"/>
      <c r="E449" s="16"/>
      <c r="F449" s="13"/>
      <c r="G449" s="13"/>
      <c r="H449" s="14"/>
    </row>
    <row r="450" spans="1:8" ht="12.75">
      <c r="A450" s="12"/>
      <c r="B450" s="12"/>
      <c r="D450" s="12"/>
      <c r="E450" s="16"/>
      <c r="F450" s="13"/>
      <c r="G450" s="13"/>
      <c r="H450" s="14"/>
    </row>
    <row r="451" spans="1:8" ht="12.75">
      <c r="A451" s="12"/>
      <c r="B451" s="12"/>
      <c r="D451" s="12"/>
      <c r="E451" s="16"/>
      <c r="F451" s="13"/>
      <c r="G451" s="13"/>
      <c r="H451" s="14"/>
    </row>
    <row r="452" spans="1:8" ht="12.75">
      <c r="A452" s="12"/>
      <c r="B452" s="12"/>
      <c r="D452" s="12"/>
      <c r="E452" s="16"/>
      <c r="F452" s="13"/>
      <c r="G452" s="13"/>
      <c r="H452" s="14"/>
    </row>
    <row r="453" spans="1:8" ht="12.75">
      <c r="A453" s="12"/>
      <c r="B453" s="12"/>
      <c r="D453" s="12"/>
      <c r="E453" s="16"/>
      <c r="F453" s="13"/>
      <c r="G453" s="13"/>
      <c r="H453" s="14"/>
    </row>
    <row r="454" spans="1:8" ht="12.75">
      <c r="A454" s="12"/>
      <c r="B454" s="12"/>
      <c r="D454" s="12"/>
      <c r="E454" s="16"/>
      <c r="F454" s="13"/>
      <c r="G454" s="13"/>
      <c r="H454" s="14"/>
    </row>
    <row r="455" spans="1:8" ht="12.75">
      <c r="A455" s="12"/>
      <c r="B455" s="12"/>
      <c r="D455" s="12"/>
      <c r="E455" s="16"/>
      <c r="F455" s="13"/>
      <c r="G455" s="13"/>
      <c r="H455" s="14"/>
    </row>
    <row r="456" spans="1:8" ht="12.75">
      <c r="A456" s="12"/>
      <c r="B456" s="12"/>
      <c r="D456" s="12"/>
      <c r="E456" s="16"/>
      <c r="F456" s="13"/>
      <c r="G456" s="13"/>
      <c r="H456" s="14"/>
    </row>
    <row r="457" spans="1:8" ht="12.75">
      <c r="A457" s="12"/>
      <c r="B457" s="12"/>
      <c r="D457" s="12"/>
      <c r="E457" s="16"/>
      <c r="F457" s="13"/>
      <c r="G457" s="13"/>
      <c r="H457" s="14"/>
    </row>
    <row r="458" spans="1:8" ht="12.75">
      <c r="A458" s="12"/>
      <c r="B458" s="12"/>
      <c r="D458" s="12"/>
      <c r="E458" s="16"/>
      <c r="F458" s="13"/>
      <c r="G458" s="13"/>
      <c r="H458" s="14"/>
    </row>
    <row r="459" spans="1:8" ht="12.75">
      <c r="A459" s="12"/>
      <c r="B459" s="12"/>
      <c r="D459" s="12"/>
      <c r="E459" s="16"/>
      <c r="F459" s="13"/>
      <c r="G459" s="13"/>
      <c r="H459" s="14"/>
    </row>
    <row r="460" spans="1:8" ht="12.75">
      <c r="A460" s="12"/>
      <c r="B460" s="12"/>
      <c r="D460" s="12"/>
      <c r="E460" s="16"/>
      <c r="F460" s="13"/>
      <c r="G460" s="13"/>
      <c r="H460" s="14"/>
    </row>
    <row r="461" spans="1:8" ht="12.75">
      <c r="A461" s="12"/>
      <c r="B461" s="12"/>
      <c r="D461" s="12"/>
      <c r="E461" s="16"/>
      <c r="F461" s="13"/>
      <c r="G461" s="13"/>
      <c r="H461" s="14"/>
    </row>
    <row r="462" spans="1:8" ht="12.75">
      <c r="A462" s="12"/>
      <c r="B462" s="12"/>
      <c r="D462" s="12"/>
      <c r="E462" s="16"/>
      <c r="F462" s="13"/>
      <c r="G462" s="13"/>
      <c r="H462" s="14"/>
    </row>
    <row r="463" spans="1:8" ht="12.75">
      <c r="A463" s="12"/>
      <c r="B463" s="12"/>
      <c r="D463" s="12"/>
      <c r="E463" s="16"/>
      <c r="F463" s="13"/>
      <c r="G463" s="13"/>
      <c r="H463" s="14"/>
    </row>
    <row r="464" spans="1:8" ht="12.75">
      <c r="A464" s="12"/>
      <c r="B464" s="12"/>
      <c r="D464" s="12"/>
      <c r="E464" s="16"/>
      <c r="F464" s="13"/>
      <c r="G464" s="13"/>
      <c r="H464" s="14"/>
    </row>
    <row r="465" spans="1:8" ht="12.75">
      <c r="A465" s="12"/>
      <c r="B465" s="12"/>
      <c r="D465" s="12"/>
      <c r="E465" s="16"/>
      <c r="F465" s="13"/>
      <c r="G465" s="13"/>
      <c r="H465" s="14"/>
    </row>
    <row r="466" spans="1:8" ht="12.75">
      <c r="A466" s="12"/>
      <c r="B466" s="12"/>
      <c r="D466" s="12"/>
      <c r="E466" s="16"/>
      <c r="F466" s="13"/>
      <c r="G466" s="13"/>
      <c r="H466" s="14"/>
    </row>
    <row r="467" spans="1:8" ht="12.75">
      <c r="A467" s="12"/>
      <c r="B467" s="12"/>
      <c r="D467" s="12"/>
      <c r="E467" s="16"/>
      <c r="F467" s="13"/>
      <c r="G467" s="13"/>
      <c r="H467" s="14"/>
    </row>
    <row r="468" spans="1:8" ht="12.75">
      <c r="A468" s="12"/>
      <c r="B468" s="12"/>
      <c r="D468" s="12"/>
      <c r="E468" s="16"/>
      <c r="F468" s="13"/>
      <c r="G468" s="13"/>
      <c r="H468" s="14"/>
    </row>
    <row r="469" spans="1:8" ht="12.75">
      <c r="A469" s="12"/>
      <c r="B469" s="12"/>
      <c r="D469" s="12"/>
      <c r="E469" s="16"/>
      <c r="F469" s="13"/>
      <c r="G469" s="13"/>
      <c r="H469" s="14"/>
    </row>
    <row r="470" spans="1:8" ht="12.75">
      <c r="A470" s="12"/>
      <c r="B470" s="12"/>
      <c r="D470" s="12"/>
      <c r="E470" s="16"/>
      <c r="F470" s="13"/>
      <c r="G470" s="13"/>
      <c r="H470" s="14"/>
    </row>
    <row r="471" spans="1:8" ht="12.75">
      <c r="A471" s="12"/>
      <c r="B471" s="12"/>
      <c r="D471" s="12"/>
      <c r="E471" s="16"/>
      <c r="F471" s="13"/>
      <c r="G471" s="13"/>
      <c r="H471" s="14"/>
    </row>
    <row r="472" spans="1:8" ht="12.75">
      <c r="A472" s="12"/>
      <c r="B472" s="12"/>
      <c r="D472" s="12"/>
      <c r="E472" s="16"/>
      <c r="F472" s="13"/>
      <c r="G472" s="13"/>
      <c r="H472" s="14"/>
    </row>
    <row r="473" spans="1:8" ht="12.75">
      <c r="A473" s="12"/>
      <c r="B473" s="12"/>
      <c r="D473" s="12"/>
      <c r="E473" s="16"/>
      <c r="F473" s="13"/>
      <c r="G473" s="13"/>
      <c r="H473" s="14"/>
    </row>
    <row r="474" spans="1:8" ht="12.75">
      <c r="A474" s="12"/>
      <c r="B474" s="12"/>
      <c r="D474" s="12"/>
      <c r="E474" s="16"/>
      <c r="F474" s="13"/>
      <c r="G474" s="13"/>
      <c r="H474" s="14"/>
    </row>
    <row r="475" spans="1:8" ht="12.75">
      <c r="A475" s="12"/>
      <c r="B475" s="12"/>
      <c r="D475" s="12"/>
      <c r="E475" s="16"/>
      <c r="F475" s="13"/>
      <c r="G475" s="13"/>
      <c r="H475" s="14"/>
    </row>
    <row r="476" spans="1:8" ht="12.75">
      <c r="A476" s="12"/>
      <c r="B476" s="12"/>
      <c r="D476" s="12"/>
      <c r="E476" s="16"/>
      <c r="F476" s="13"/>
      <c r="G476" s="13"/>
      <c r="H476" s="14"/>
    </row>
    <row r="477" spans="1:8" ht="12.75">
      <c r="A477" s="12"/>
      <c r="B477" s="12"/>
      <c r="D477" s="12"/>
      <c r="E477" s="16"/>
      <c r="F477" s="13"/>
      <c r="G477" s="13"/>
      <c r="H477" s="14"/>
    </row>
    <row r="478" spans="1:8" ht="12.75">
      <c r="A478" s="12"/>
      <c r="B478" s="12"/>
      <c r="D478" s="12"/>
      <c r="E478" s="16"/>
      <c r="F478" s="13"/>
      <c r="G478" s="13"/>
      <c r="H478" s="14"/>
    </row>
    <row r="479" spans="1:8" ht="12.75">
      <c r="A479" s="12"/>
      <c r="B479" s="12"/>
      <c r="D479" s="12"/>
      <c r="E479" s="16"/>
      <c r="F479" s="13"/>
      <c r="G479" s="13"/>
      <c r="H479" s="14"/>
    </row>
    <row r="480" spans="1:8" ht="12.75">
      <c r="A480" s="12"/>
      <c r="B480" s="12"/>
      <c r="D480" s="12"/>
      <c r="E480" s="16"/>
      <c r="F480" s="13"/>
      <c r="G480" s="13"/>
      <c r="H480" s="14"/>
    </row>
    <row r="481" spans="1:8" ht="12.75">
      <c r="A481" s="12"/>
      <c r="B481" s="12"/>
      <c r="D481" s="12"/>
      <c r="E481" s="16"/>
      <c r="F481" s="13"/>
      <c r="G481" s="13"/>
      <c r="H481" s="14"/>
    </row>
    <row r="482" spans="1:8" ht="12.75">
      <c r="A482" s="12"/>
      <c r="B482" s="12"/>
      <c r="D482" s="12"/>
      <c r="E482" s="16"/>
      <c r="F482" s="13"/>
      <c r="G482" s="13"/>
      <c r="H482" s="14"/>
    </row>
    <row r="483" spans="1:8" ht="12.75">
      <c r="A483" s="12"/>
      <c r="B483" s="12"/>
      <c r="D483" s="12"/>
      <c r="E483" s="16"/>
      <c r="F483" s="13"/>
      <c r="G483" s="13"/>
      <c r="H483" s="14"/>
    </row>
    <row r="484" spans="1:8" ht="12.75">
      <c r="A484" s="12"/>
      <c r="B484" s="12"/>
      <c r="D484" s="12"/>
      <c r="E484" s="16"/>
      <c r="F484" s="13"/>
      <c r="G484" s="13"/>
      <c r="H484" s="14"/>
    </row>
    <row r="485" spans="1:8" ht="12.75">
      <c r="A485" s="12"/>
      <c r="B485" s="12"/>
      <c r="D485" s="12"/>
      <c r="E485" s="16"/>
      <c r="F485" s="13"/>
      <c r="G485" s="13"/>
      <c r="H485" s="14"/>
    </row>
    <row r="486" spans="1:8" ht="12.75">
      <c r="A486" s="12"/>
      <c r="B486" s="12"/>
      <c r="D486" s="12"/>
      <c r="E486" s="16"/>
      <c r="F486" s="13"/>
      <c r="G486" s="13"/>
      <c r="H486" s="14"/>
    </row>
    <row r="487" spans="1:8" ht="12.75">
      <c r="A487" s="12"/>
      <c r="B487" s="12"/>
      <c r="D487" s="12"/>
      <c r="E487" s="16"/>
      <c r="F487" s="13"/>
      <c r="G487" s="13"/>
      <c r="H487" s="14"/>
    </row>
    <row r="488" spans="1:8" ht="12.75">
      <c r="A488" s="12"/>
      <c r="B488" s="12"/>
      <c r="D488" s="12"/>
      <c r="E488" s="16"/>
      <c r="F488" s="13"/>
      <c r="G488" s="13"/>
      <c r="H488" s="14"/>
    </row>
    <row r="489" spans="1:8" ht="12.75">
      <c r="A489" s="12"/>
      <c r="B489" s="12"/>
      <c r="D489" s="12"/>
      <c r="E489" s="16"/>
      <c r="F489" s="13"/>
      <c r="G489" s="13"/>
      <c r="H489" s="14"/>
    </row>
    <row r="490" spans="1:8" ht="12.75">
      <c r="A490" s="12"/>
      <c r="B490" s="12"/>
      <c r="D490" s="12"/>
      <c r="E490" s="16"/>
      <c r="F490" s="13"/>
      <c r="G490" s="13"/>
      <c r="H490" s="14"/>
    </row>
    <row r="491" spans="1:8" ht="12.75">
      <c r="A491" s="12"/>
      <c r="B491" s="12"/>
      <c r="D491" s="12"/>
      <c r="E491" s="16"/>
      <c r="F491" s="13"/>
      <c r="G491" s="13"/>
      <c r="H491" s="14"/>
    </row>
    <row r="492" spans="1:8" ht="12.75">
      <c r="A492" s="12"/>
      <c r="B492" s="12"/>
      <c r="D492" s="12"/>
      <c r="E492" s="16"/>
      <c r="F492" s="13"/>
      <c r="G492" s="13"/>
      <c r="H492" s="14"/>
    </row>
    <row r="493" spans="1:8" ht="12.75">
      <c r="A493" s="12"/>
      <c r="B493" s="12"/>
      <c r="D493" s="12"/>
      <c r="E493" s="16"/>
      <c r="F493" s="13"/>
      <c r="G493" s="13"/>
      <c r="H493" s="14"/>
    </row>
    <row r="494" spans="1:8" ht="12.75">
      <c r="A494" s="12"/>
      <c r="B494" s="12"/>
      <c r="D494" s="12"/>
      <c r="E494" s="16"/>
      <c r="F494" s="13"/>
      <c r="G494" s="13"/>
      <c r="H494" s="14"/>
    </row>
    <row r="495" spans="1:8" ht="12.75">
      <c r="A495" s="12"/>
      <c r="B495" s="12"/>
      <c r="D495" s="12"/>
      <c r="E495" s="16"/>
      <c r="F495" s="13"/>
      <c r="G495" s="13"/>
      <c r="H495" s="14"/>
    </row>
    <row r="496" spans="1:8" ht="12.75">
      <c r="A496" s="12"/>
      <c r="B496" s="12"/>
      <c r="D496" s="12"/>
      <c r="E496" s="16"/>
      <c r="F496" s="13"/>
      <c r="G496" s="13"/>
      <c r="H496" s="14"/>
    </row>
    <row r="497" spans="1:8" ht="12.75">
      <c r="A497" s="12"/>
      <c r="B497" s="12"/>
      <c r="D497" s="12"/>
      <c r="E497" s="16"/>
      <c r="F497" s="13"/>
      <c r="G497" s="13"/>
      <c r="H497" s="14"/>
    </row>
    <row r="498" spans="1:8" ht="12.75">
      <c r="A498" s="12"/>
      <c r="B498" s="12"/>
      <c r="D498" s="12"/>
      <c r="E498" s="16"/>
      <c r="F498" s="13"/>
      <c r="G498" s="13"/>
      <c r="H498" s="14"/>
    </row>
    <row r="499" spans="1:8" ht="12.75">
      <c r="A499" s="12"/>
      <c r="B499" s="12"/>
      <c r="D499" s="12"/>
      <c r="E499" s="16"/>
      <c r="F499" s="13"/>
      <c r="G499" s="13"/>
      <c r="H499" s="14"/>
    </row>
    <row r="500" spans="1:8" ht="12.75">
      <c r="A500" s="12"/>
      <c r="B500" s="12"/>
      <c r="D500" s="12"/>
      <c r="E500" s="16"/>
      <c r="F500" s="13"/>
      <c r="G500" s="13"/>
      <c r="H500" s="14"/>
    </row>
    <row r="501" spans="1:8" ht="12.75">
      <c r="A501" s="12"/>
      <c r="B501" s="12"/>
      <c r="D501" s="12"/>
      <c r="E501" s="16"/>
      <c r="F501" s="13"/>
      <c r="G501" s="13"/>
      <c r="H501" s="14"/>
    </row>
    <row r="502" spans="1:8" ht="12.75">
      <c r="A502" s="12"/>
      <c r="B502" s="12"/>
      <c r="D502" s="12"/>
      <c r="E502" s="16"/>
      <c r="F502" s="13"/>
      <c r="G502" s="13"/>
      <c r="H502" s="14"/>
    </row>
    <row r="503" spans="1:8" ht="12.75">
      <c r="A503" s="12"/>
      <c r="B503" s="12"/>
      <c r="D503" s="12"/>
      <c r="E503" s="16"/>
      <c r="F503" s="13"/>
      <c r="G503" s="13"/>
      <c r="H503" s="14"/>
    </row>
    <row r="504" spans="1:8" ht="12.75">
      <c r="A504" s="12"/>
      <c r="B504" s="12"/>
      <c r="D504" s="12"/>
      <c r="E504" s="16"/>
      <c r="F504" s="13"/>
      <c r="G504" s="13"/>
      <c r="H504" s="14"/>
    </row>
    <row r="505" spans="1:8" ht="12.75">
      <c r="A505" s="12"/>
      <c r="B505" s="12"/>
      <c r="D505" s="12"/>
      <c r="E505" s="16"/>
      <c r="F505" s="13"/>
      <c r="G505" s="13"/>
      <c r="H505" s="14"/>
    </row>
    <row r="506" spans="1:8" ht="12.75">
      <c r="A506" s="12"/>
      <c r="B506" s="12"/>
      <c r="D506" s="12"/>
      <c r="E506" s="16"/>
      <c r="F506" s="13"/>
      <c r="G506" s="13"/>
      <c r="H506" s="14"/>
    </row>
    <row r="507" spans="1:8" ht="12.75">
      <c r="A507" s="12"/>
      <c r="B507" s="12"/>
      <c r="D507" s="12"/>
      <c r="E507" s="16"/>
      <c r="F507" s="13"/>
      <c r="G507" s="13"/>
      <c r="H507" s="14"/>
    </row>
    <row r="508" spans="1:8" ht="12.75">
      <c r="A508" s="12"/>
      <c r="B508" s="12"/>
      <c r="D508" s="12"/>
      <c r="E508" s="16"/>
      <c r="F508" s="13"/>
      <c r="G508" s="13"/>
      <c r="H508" s="14"/>
    </row>
    <row r="509" spans="1:8" ht="12.75">
      <c r="A509" s="12"/>
      <c r="B509" s="12"/>
      <c r="D509" s="12"/>
      <c r="E509" s="16"/>
      <c r="F509" s="13"/>
      <c r="G509" s="13"/>
      <c r="H509" s="14"/>
    </row>
    <row r="510" spans="1:8" ht="12.75">
      <c r="A510" s="12"/>
      <c r="B510" s="12"/>
      <c r="D510" s="12"/>
      <c r="E510" s="16"/>
      <c r="F510" s="13"/>
      <c r="G510" s="13"/>
      <c r="H510" s="14"/>
    </row>
    <row r="511" spans="1:8" ht="12.75">
      <c r="A511" s="12"/>
      <c r="B511" s="12"/>
      <c r="D511" s="12"/>
      <c r="E511" s="16"/>
      <c r="F511" s="13"/>
      <c r="G511" s="13"/>
      <c r="H511" s="14"/>
    </row>
    <row r="512" spans="1:8" ht="12.75">
      <c r="A512" s="12"/>
      <c r="B512" s="12"/>
      <c r="D512" s="12"/>
      <c r="E512" s="16"/>
      <c r="F512" s="13"/>
      <c r="G512" s="13"/>
      <c r="H512" s="14"/>
    </row>
    <row r="513" spans="1:8" ht="12.75">
      <c r="A513" s="12"/>
      <c r="B513" s="12"/>
      <c r="D513" s="12"/>
      <c r="E513" s="16"/>
      <c r="F513" s="13"/>
      <c r="G513" s="13"/>
      <c r="H513" s="14"/>
    </row>
    <row r="514" spans="1:8" ht="12.75">
      <c r="A514" s="12"/>
      <c r="B514" s="12"/>
      <c r="D514" s="12"/>
      <c r="E514" s="16"/>
      <c r="F514" s="13"/>
      <c r="G514" s="13"/>
      <c r="H514" s="14"/>
    </row>
    <row r="515" spans="1:8" ht="12.75">
      <c r="A515" s="12"/>
      <c r="B515" s="12"/>
      <c r="D515" s="12"/>
      <c r="E515" s="16"/>
      <c r="F515" s="13"/>
      <c r="G515" s="13"/>
      <c r="H515" s="14"/>
    </row>
    <row r="516" spans="1:8" ht="12.75">
      <c r="A516" s="12"/>
      <c r="B516" s="12"/>
      <c r="D516" s="12"/>
      <c r="E516" s="16"/>
      <c r="F516" s="13"/>
      <c r="G516" s="13"/>
      <c r="H516" s="14"/>
    </row>
    <row r="517" spans="1:8" ht="12.75">
      <c r="A517" s="12"/>
      <c r="B517" s="12"/>
      <c r="D517" s="12"/>
      <c r="E517" s="16"/>
      <c r="F517" s="13"/>
      <c r="G517" s="13"/>
      <c r="H517" s="14"/>
    </row>
    <row r="518" spans="1:8" ht="12.75">
      <c r="A518" s="12"/>
      <c r="B518" s="12"/>
      <c r="D518" s="12"/>
      <c r="E518" s="16"/>
      <c r="F518" s="13"/>
      <c r="G518" s="13"/>
      <c r="H518" s="14"/>
    </row>
    <row r="519" spans="1:8" ht="12.75">
      <c r="A519" s="12"/>
      <c r="B519" s="12"/>
      <c r="D519" s="12"/>
      <c r="E519" s="16"/>
      <c r="F519" s="13"/>
      <c r="G519" s="13"/>
      <c r="H519" s="14"/>
    </row>
    <row r="520" spans="1:8" ht="12.75">
      <c r="A520" s="12"/>
      <c r="B520" s="12"/>
      <c r="D520" s="12"/>
      <c r="E520" s="16"/>
      <c r="F520" s="13"/>
      <c r="G520" s="13"/>
      <c r="H520" s="14"/>
    </row>
    <row r="521" spans="1:8" ht="12.75">
      <c r="A521" s="12"/>
      <c r="B521" s="12"/>
      <c r="D521" s="12"/>
      <c r="E521" s="16"/>
      <c r="F521" s="13"/>
      <c r="G521" s="13"/>
      <c r="H521" s="14"/>
    </row>
    <row r="522" spans="1:8" ht="12.75">
      <c r="A522" s="12"/>
      <c r="B522" s="12"/>
      <c r="D522" s="12"/>
      <c r="E522" s="16"/>
      <c r="F522" s="13"/>
      <c r="G522" s="13"/>
      <c r="H522" s="14"/>
    </row>
    <row r="523" spans="1:8" ht="12.75">
      <c r="A523" s="12"/>
      <c r="B523" s="12"/>
      <c r="D523" s="12"/>
      <c r="E523" s="16"/>
      <c r="F523" s="13"/>
      <c r="G523" s="13"/>
      <c r="H523" s="14"/>
    </row>
    <row r="524" spans="1:8" ht="12.75">
      <c r="A524" s="12"/>
      <c r="B524" s="12"/>
      <c r="D524" s="12"/>
      <c r="E524" s="16"/>
      <c r="F524" s="13"/>
      <c r="G524" s="13"/>
      <c r="H524" s="14"/>
    </row>
    <row r="525" spans="1:8" ht="12.75">
      <c r="A525" s="12"/>
      <c r="B525" s="12"/>
      <c r="D525" s="12"/>
      <c r="E525" s="16"/>
      <c r="F525" s="13"/>
      <c r="G525" s="13"/>
      <c r="H525" s="14"/>
    </row>
    <row r="526" spans="1:8" ht="12.75">
      <c r="A526" s="12"/>
      <c r="B526" s="12"/>
      <c r="D526" s="12"/>
      <c r="E526" s="16"/>
      <c r="F526" s="13"/>
      <c r="G526" s="13"/>
      <c r="H526" s="14"/>
    </row>
    <row r="527" spans="1:8" ht="12.75">
      <c r="A527" s="12"/>
      <c r="B527" s="12"/>
      <c r="D527" s="12"/>
      <c r="E527" s="16"/>
      <c r="F527" s="13"/>
      <c r="G527" s="13"/>
      <c r="H527" s="14"/>
    </row>
    <row r="528" spans="1:8" ht="12.75">
      <c r="A528" s="12"/>
      <c r="B528" s="12"/>
      <c r="D528" s="12"/>
      <c r="E528" s="16"/>
      <c r="F528" s="13"/>
      <c r="G528" s="13"/>
      <c r="H528" s="14"/>
    </row>
    <row r="529" spans="1:8" ht="12.75">
      <c r="A529" s="12"/>
      <c r="B529" s="12"/>
      <c r="D529" s="12"/>
      <c r="E529" s="16"/>
      <c r="F529" s="13"/>
      <c r="G529" s="13"/>
      <c r="H529" s="14"/>
    </row>
    <row r="530" spans="1:8" ht="12.75">
      <c r="A530" s="12"/>
      <c r="B530" s="12"/>
      <c r="D530" s="12"/>
      <c r="E530" s="16"/>
      <c r="F530" s="13"/>
      <c r="G530" s="13"/>
      <c r="H530" s="14"/>
    </row>
    <row r="531" spans="1:8" ht="12.75">
      <c r="A531" s="12"/>
      <c r="B531" s="12"/>
      <c r="D531" s="12"/>
      <c r="E531" s="16"/>
      <c r="F531" s="13"/>
      <c r="G531" s="13"/>
      <c r="H531" s="14"/>
    </row>
    <row r="532" spans="1:8" ht="12.75">
      <c r="A532" s="12"/>
      <c r="B532" s="12"/>
      <c r="D532" s="12"/>
      <c r="E532" s="16"/>
      <c r="F532" s="13"/>
      <c r="G532" s="13"/>
      <c r="H532" s="14"/>
    </row>
    <row r="533" spans="1:8" ht="12.75">
      <c r="A533" s="12"/>
      <c r="B533" s="12"/>
      <c r="D533" s="12"/>
      <c r="E533" s="16"/>
      <c r="F533" s="13"/>
      <c r="G533" s="13"/>
      <c r="H533" s="14"/>
    </row>
    <row r="534" spans="1:8" ht="12.75">
      <c r="A534" s="12"/>
      <c r="B534" s="12"/>
      <c r="D534" s="12"/>
      <c r="E534" s="16"/>
      <c r="F534" s="13"/>
      <c r="G534" s="13"/>
      <c r="H534" s="14"/>
    </row>
    <row r="535" spans="1:8" ht="12.75">
      <c r="A535" s="12"/>
      <c r="B535" s="12"/>
      <c r="D535" s="12"/>
      <c r="E535" s="16"/>
      <c r="F535" s="13"/>
      <c r="G535" s="13"/>
      <c r="H535" s="14"/>
    </row>
    <row r="536" spans="1:8" ht="12.75">
      <c r="A536" s="12"/>
      <c r="B536" s="12"/>
      <c r="D536" s="12"/>
      <c r="E536" s="16"/>
      <c r="F536" s="13"/>
      <c r="G536" s="13"/>
      <c r="H536" s="14"/>
    </row>
    <row r="537" spans="1:8" ht="12.75">
      <c r="A537" s="12"/>
      <c r="B537" s="12"/>
      <c r="D537" s="12"/>
      <c r="E537" s="16"/>
      <c r="F537" s="13"/>
      <c r="G537" s="13"/>
      <c r="H537" s="14"/>
    </row>
    <row r="538" spans="1:8" ht="12.75">
      <c r="A538" s="12"/>
      <c r="B538" s="12"/>
      <c r="D538" s="12"/>
      <c r="E538" s="16"/>
      <c r="F538" s="13"/>
      <c r="G538" s="13"/>
      <c r="H538" s="14"/>
    </row>
    <row r="539" spans="1:8" ht="12.75">
      <c r="A539" s="12"/>
      <c r="B539" s="12"/>
      <c r="D539" s="12"/>
      <c r="E539" s="16"/>
      <c r="F539" s="13"/>
      <c r="G539" s="13"/>
      <c r="H539" s="14"/>
    </row>
    <row r="540" spans="1:8" ht="12.75">
      <c r="A540" s="12"/>
      <c r="B540" s="12"/>
      <c r="D540" s="12"/>
      <c r="E540" s="16"/>
      <c r="F540" s="13"/>
      <c r="G540" s="13"/>
      <c r="H540" s="14"/>
    </row>
    <row r="541" spans="1:8" ht="12.75">
      <c r="A541" s="12"/>
      <c r="B541" s="12"/>
      <c r="D541" s="12"/>
      <c r="E541" s="16"/>
      <c r="F541" s="13"/>
      <c r="G541" s="13"/>
      <c r="H541" s="14"/>
    </row>
    <row r="542" spans="1:8" ht="12.75">
      <c r="A542" s="12"/>
      <c r="B542" s="12"/>
      <c r="D542" s="12"/>
      <c r="E542" s="16"/>
      <c r="F542" s="13"/>
      <c r="G542" s="13"/>
      <c r="H542" s="14"/>
    </row>
    <row r="543" spans="1:8" ht="12.75">
      <c r="A543" s="12"/>
      <c r="B543" s="12"/>
      <c r="D543" s="12"/>
      <c r="E543" s="16"/>
      <c r="F543" s="13"/>
      <c r="G543" s="13"/>
      <c r="H543" s="14"/>
    </row>
    <row r="544" spans="1:8" ht="12.75">
      <c r="A544" s="12"/>
      <c r="B544" s="12"/>
      <c r="D544" s="12"/>
      <c r="E544" s="16"/>
      <c r="F544" s="13"/>
      <c r="G544" s="13"/>
      <c r="H544" s="14"/>
    </row>
    <row r="545" spans="1:8" ht="12.75">
      <c r="A545" s="12"/>
      <c r="B545" s="12"/>
      <c r="D545" s="12"/>
      <c r="E545" s="16"/>
      <c r="F545" s="13"/>
      <c r="G545" s="13"/>
      <c r="H545" s="14"/>
    </row>
    <row r="546" spans="1:8" ht="12.75">
      <c r="A546" s="12"/>
      <c r="B546" s="12"/>
      <c r="D546" s="12"/>
      <c r="E546" s="16"/>
      <c r="F546" s="13"/>
      <c r="G546" s="13"/>
      <c r="H546" s="14"/>
    </row>
    <row r="547" spans="1:8" ht="12.75">
      <c r="A547" s="12"/>
      <c r="B547" s="12"/>
      <c r="D547" s="12"/>
      <c r="E547" s="16"/>
      <c r="F547" s="13"/>
      <c r="G547" s="13"/>
      <c r="H547" s="14"/>
    </row>
    <row r="548" spans="1:8" ht="12.75">
      <c r="A548" s="12"/>
      <c r="B548" s="12"/>
      <c r="D548" s="12"/>
      <c r="E548" s="16"/>
      <c r="F548" s="13"/>
      <c r="G548" s="13"/>
      <c r="H548" s="14"/>
    </row>
    <row r="549" spans="1:8" ht="12.75">
      <c r="A549" s="12"/>
      <c r="B549" s="12"/>
      <c r="D549" s="12"/>
      <c r="E549" s="16"/>
      <c r="F549" s="13"/>
      <c r="G549" s="13"/>
      <c r="H549" s="14"/>
    </row>
    <row r="550" spans="1:8" ht="12.75">
      <c r="A550" s="12"/>
      <c r="B550" s="12"/>
      <c r="D550" s="12"/>
      <c r="E550" s="16"/>
      <c r="F550" s="13"/>
      <c r="G550" s="13"/>
      <c r="H550" s="14"/>
    </row>
    <row r="551" spans="1:8" ht="12.75">
      <c r="A551" s="12"/>
      <c r="B551" s="12"/>
      <c r="D551" s="12"/>
      <c r="E551" s="16"/>
      <c r="F551" s="13"/>
      <c r="G551" s="13"/>
      <c r="H551" s="14"/>
    </row>
    <row r="552" spans="1:8" ht="12.75">
      <c r="A552" s="12"/>
      <c r="B552" s="12"/>
      <c r="D552" s="12"/>
      <c r="E552" s="16"/>
      <c r="F552" s="13"/>
      <c r="G552" s="13"/>
      <c r="H552" s="14"/>
    </row>
    <row r="553" spans="1:8" ht="12.75">
      <c r="A553" s="12"/>
      <c r="B553" s="12"/>
      <c r="D553" s="12"/>
      <c r="E553" s="16"/>
      <c r="F553" s="13"/>
      <c r="G553" s="13"/>
      <c r="H553" s="14"/>
    </row>
    <row r="554" spans="1:8" ht="12.75">
      <c r="A554" s="12"/>
      <c r="B554" s="12"/>
      <c r="D554" s="12"/>
      <c r="E554" s="16"/>
      <c r="F554" s="13"/>
      <c r="G554" s="13"/>
      <c r="H554" s="14"/>
    </row>
    <row r="555" spans="1:8" ht="12.75">
      <c r="A555" s="12"/>
      <c r="B555" s="12"/>
      <c r="D555" s="12"/>
      <c r="E555" s="16"/>
      <c r="F555" s="13"/>
      <c r="G555" s="13"/>
      <c r="H555" s="14"/>
    </row>
    <row r="556" spans="1:8" ht="12.75">
      <c r="A556" s="12"/>
      <c r="B556" s="12"/>
      <c r="D556" s="12"/>
      <c r="E556" s="16"/>
      <c r="F556" s="13"/>
      <c r="G556" s="13"/>
      <c r="H556" s="14"/>
    </row>
    <row r="557" spans="1:8" ht="12.75">
      <c r="A557" s="12"/>
      <c r="B557" s="12"/>
      <c r="D557" s="12"/>
      <c r="E557" s="16"/>
      <c r="F557" s="13"/>
      <c r="G557" s="13"/>
      <c r="H557" s="14"/>
    </row>
    <row r="558" spans="1:8" ht="12.75">
      <c r="A558" s="12"/>
      <c r="B558" s="12"/>
      <c r="D558" s="12"/>
      <c r="E558" s="16"/>
      <c r="F558" s="13"/>
      <c r="G558" s="13"/>
      <c r="H558" s="14"/>
    </row>
    <row r="559" spans="1:8" ht="12.75">
      <c r="A559" s="12"/>
      <c r="B559" s="12"/>
      <c r="D559" s="12"/>
      <c r="E559" s="16"/>
      <c r="F559" s="13"/>
      <c r="G559" s="13"/>
      <c r="H559" s="14"/>
    </row>
    <row r="560" spans="1:8" ht="12.75">
      <c r="A560" s="12"/>
      <c r="B560" s="12"/>
      <c r="D560" s="12"/>
      <c r="E560" s="16"/>
      <c r="F560" s="13"/>
      <c r="G560" s="13"/>
      <c r="H560" s="14"/>
    </row>
    <row r="561" spans="1:8" ht="12.75">
      <c r="A561" s="12"/>
      <c r="B561" s="12"/>
      <c r="D561" s="12"/>
      <c r="E561" s="16"/>
      <c r="F561" s="13"/>
      <c r="G561" s="13"/>
      <c r="H561" s="14"/>
    </row>
    <row r="562" spans="1:8" ht="12.75">
      <c r="A562" s="12"/>
      <c r="B562" s="12"/>
      <c r="D562" s="12"/>
      <c r="E562" s="16"/>
      <c r="F562" s="13"/>
      <c r="G562" s="13"/>
      <c r="H562" s="14"/>
    </row>
    <row r="563" spans="1:8" ht="12.75">
      <c r="A563" s="12"/>
      <c r="B563" s="12"/>
      <c r="D563" s="12"/>
      <c r="E563" s="16"/>
      <c r="F563" s="13"/>
      <c r="G563" s="13"/>
      <c r="H563" s="14"/>
    </row>
    <row r="564" spans="1:8" ht="12.75">
      <c r="A564" s="12"/>
      <c r="B564" s="12"/>
      <c r="D564" s="12"/>
      <c r="E564" s="16"/>
      <c r="F564" s="13"/>
      <c r="G564" s="13"/>
      <c r="H564" s="14"/>
    </row>
    <row r="565" spans="1:8" ht="12.75">
      <c r="A565" s="12"/>
      <c r="B565" s="12"/>
      <c r="D565" s="12"/>
      <c r="E565" s="16"/>
      <c r="F565" s="13"/>
      <c r="G565" s="13"/>
      <c r="H565" s="14"/>
    </row>
    <row r="566" spans="1:8" ht="12.75">
      <c r="A566" s="12"/>
      <c r="B566" s="12"/>
      <c r="D566" s="12"/>
      <c r="E566" s="16"/>
      <c r="F566" s="13"/>
      <c r="G566" s="13"/>
      <c r="H566" s="14"/>
    </row>
    <row r="567" spans="1:8" ht="12.75">
      <c r="A567" s="12"/>
      <c r="B567" s="12"/>
      <c r="D567" s="12"/>
      <c r="E567" s="16"/>
      <c r="F567" s="13"/>
      <c r="G567" s="13"/>
      <c r="H567" s="14"/>
    </row>
    <row r="568" spans="1:8" ht="12.75">
      <c r="A568" s="12"/>
      <c r="B568" s="12"/>
      <c r="D568" s="12"/>
      <c r="E568" s="16"/>
      <c r="F568" s="13"/>
      <c r="G568" s="13"/>
      <c r="H568" s="14"/>
    </row>
    <row r="569" spans="1:8" ht="12.75">
      <c r="A569" s="12"/>
      <c r="B569" s="12"/>
      <c r="D569" s="12"/>
      <c r="E569" s="16"/>
      <c r="F569" s="13"/>
      <c r="G569" s="13"/>
      <c r="H569" s="14"/>
    </row>
    <row r="570" spans="1:8" ht="12.75">
      <c r="A570" s="12"/>
      <c r="B570" s="12"/>
      <c r="D570" s="12"/>
      <c r="E570" s="16"/>
      <c r="F570" s="13"/>
      <c r="G570" s="13"/>
      <c r="H570" s="14"/>
    </row>
    <row r="571" spans="1:8" ht="12.75">
      <c r="A571" s="12"/>
      <c r="B571" s="12"/>
      <c r="D571" s="12"/>
      <c r="E571" s="16"/>
      <c r="F571" s="13"/>
      <c r="G571" s="13"/>
      <c r="H571" s="14"/>
    </row>
    <row r="572" spans="1:8" ht="12.75">
      <c r="A572" s="12"/>
      <c r="B572" s="12"/>
      <c r="D572" s="12"/>
      <c r="E572" s="16"/>
      <c r="F572" s="13"/>
      <c r="G572" s="13"/>
      <c r="H572" s="14"/>
    </row>
    <row r="573" spans="1:8" ht="12.75">
      <c r="A573" s="12"/>
      <c r="B573" s="12"/>
      <c r="D573" s="12"/>
      <c r="E573" s="16"/>
      <c r="F573" s="13"/>
      <c r="G573" s="13"/>
      <c r="H573" s="14"/>
    </row>
    <row r="574" spans="1:8" ht="12.75">
      <c r="A574" s="12"/>
      <c r="B574" s="12"/>
      <c r="D574" s="12"/>
      <c r="E574" s="16"/>
      <c r="F574" s="13"/>
      <c r="G574" s="13"/>
      <c r="H574" s="14"/>
    </row>
    <row r="575" spans="1:8" ht="12.75">
      <c r="A575" s="12"/>
      <c r="B575" s="12"/>
      <c r="D575" s="12"/>
      <c r="E575" s="16"/>
      <c r="F575" s="13"/>
      <c r="G575" s="13"/>
      <c r="H575" s="14"/>
    </row>
    <row r="576" spans="1:8" ht="12.75">
      <c r="A576" s="12"/>
      <c r="B576" s="12"/>
      <c r="D576" s="12"/>
      <c r="E576" s="16"/>
      <c r="F576" s="13"/>
      <c r="G576" s="13"/>
      <c r="H576" s="14"/>
    </row>
    <row r="577" spans="1:8" ht="12.75">
      <c r="A577" s="12"/>
      <c r="B577" s="12"/>
      <c r="D577" s="12"/>
      <c r="E577" s="16"/>
      <c r="F577" s="13"/>
      <c r="G577" s="13"/>
      <c r="H577" s="14"/>
    </row>
    <row r="578" spans="1:8" ht="12.75">
      <c r="A578" s="12"/>
      <c r="B578" s="12"/>
      <c r="D578" s="12"/>
      <c r="E578" s="16"/>
      <c r="F578" s="13"/>
      <c r="G578" s="13"/>
      <c r="H578" s="14"/>
    </row>
    <row r="579" spans="1:8" ht="12.75">
      <c r="A579" s="12"/>
      <c r="B579" s="12"/>
      <c r="D579" s="12"/>
      <c r="E579" s="16"/>
      <c r="F579" s="13"/>
      <c r="G579" s="13"/>
      <c r="H579" s="14"/>
    </row>
    <row r="580" spans="1:8" ht="12.75">
      <c r="A580" s="12"/>
      <c r="B580" s="12"/>
      <c r="D580" s="12"/>
      <c r="E580" s="16"/>
      <c r="F580" s="13"/>
      <c r="G580" s="13"/>
      <c r="H580" s="14"/>
    </row>
    <row r="581" spans="1:8" ht="12.75">
      <c r="A581" s="12"/>
      <c r="B581" s="12"/>
      <c r="D581" s="12"/>
      <c r="E581" s="16"/>
      <c r="F581" s="13"/>
      <c r="G581" s="13"/>
      <c r="H581" s="14"/>
    </row>
    <row r="582" spans="1:8" ht="12.75">
      <c r="A582" s="12"/>
      <c r="B582" s="12"/>
      <c r="D582" s="12"/>
      <c r="E582" s="16"/>
      <c r="F582" s="13"/>
      <c r="G582" s="13"/>
      <c r="H582" s="14"/>
    </row>
    <row r="583" spans="1:8" ht="12.75">
      <c r="A583" s="12"/>
      <c r="B583" s="12"/>
      <c r="D583" s="12"/>
      <c r="E583" s="16"/>
      <c r="F583" s="13"/>
      <c r="G583" s="13"/>
      <c r="H583" s="14"/>
    </row>
    <row r="584" spans="1:8" ht="12.75">
      <c r="A584" s="12"/>
      <c r="B584" s="12"/>
      <c r="D584" s="12"/>
      <c r="E584" s="16"/>
      <c r="F584" s="13"/>
      <c r="G584" s="13"/>
      <c r="H584" s="14"/>
    </row>
    <row r="585" spans="1:8" ht="12.75">
      <c r="A585" s="12"/>
      <c r="B585" s="12"/>
      <c r="D585" s="12"/>
      <c r="E585" s="16"/>
      <c r="F585" s="13"/>
      <c r="G585" s="13"/>
      <c r="H585" s="14"/>
    </row>
    <row r="586" spans="1:8" ht="12.75">
      <c r="A586" s="12"/>
      <c r="B586" s="12"/>
      <c r="D586" s="12"/>
      <c r="E586" s="16"/>
      <c r="F586" s="13"/>
      <c r="G586" s="13"/>
      <c r="H586" s="14"/>
    </row>
    <row r="587" spans="1:8" ht="12.75">
      <c r="A587" s="12"/>
      <c r="B587" s="12"/>
      <c r="D587" s="12"/>
      <c r="E587" s="16"/>
      <c r="F587" s="13"/>
      <c r="G587" s="13"/>
      <c r="H587" s="14"/>
    </row>
    <row r="588" spans="1:8" ht="12.75">
      <c r="A588" s="12"/>
      <c r="B588" s="12"/>
      <c r="D588" s="12"/>
      <c r="E588" s="16"/>
      <c r="F588" s="13"/>
      <c r="G588" s="13"/>
      <c r="H588" s="14"/>
    </row>
    <row r="589" spans="1:8" ht="12.75">
      <c r="A589" s="12"/>
      <c r="B589" s="12"/>
      <c r="D589" s="12"/>
      <c r="E589" s="16"/>
      <c r="F589" s="13"/>
      <c r="G589" s="13"/>
      <c r="H589" s="14"/>
    </row>
    <row r="590" spans="1:8" ht="12.75">
      <c r="A590" s="12"/>
      <c r="B590" s="12"/>
      <c r="D590" s="12"/>
      <c r="E590" s="16"/>
      <c r="F590" s="13"/>
      <c r="G590" s="13"/>
      <c r="H590" s="14"/>
    </row>
    <row r="591" spans="1:8" ht="12.75">
      <c r="A591" s="12"/>
      <c r="B591" s="12"/>
      <c r="D591" s="12"/>
      <c r="E591" s="16"/>
      <c r="F591" s="13"/>
      <c r="G591" s="13"/>
      <c r="H591" s="14"/>
    </row>
    <row r="592" spans="1:8" ht="12.75">
      <c r="A592" s="12"/>
      <c r="B592" s="12"/>
      <c r="D592" s="12"/>
      <c r="E592" s="16"/>
      <c r="F592" s="13"/>
      <c r="G592" s="13"/>
      <c r="H592" s="14"/>
    </row>
    <row r="593" spans="1:8" ht="12.75">
      <c r="A593" s="12"/>
      <c r="B593" s="12"/>
      <c r="D593" s="12"/>
      <c r="E593" s="16"/>
      <c r="F593" s="13"/>
      <c r="G593" s="13"/>
      <c r="H593" s="14"/>
    </row>
    <row r="594" spans="1:8" ht="12.75">
      <c r="A594" s="12"/>
      <c r="B594" s="12"/>
      <c r="D594" s="12"/>
      <c r="E594" s="16"/>
      <c r="F594" s="13"/>
      <c r="G594" s="13"/>
      <c r="H594" s="14"/>
    </row>
    <row r="595" spans="1:8" ht="12.75">
      <c r="A595" s="12"/>
      <c r="B595" s="12"/>
      <c r="D595" s="12"/>
      <c r="E595" s="16"/>
      <c r="F595" s="13"/>
      <c r="G595" s="13"/>
      <c r="H595" s="14"/>
    </row>
    <row r="596" spans="1:8" ht="12.75">
      <c r="A596" s="12"/>
      <c r="B596" s="12"/>
      <c r="D596" s="12"/>
      <c r="E596" s="16"/>
      <c r="F596" s="13"/>
      <c r="G596" s="13"/>
      <c r="H596" s="14"/>
    </row>
    <row r="597" spans="1:8" ht="12.75">
      <c r="A597" s="12"/>
      <c r="B597" s="12"/>
      <c r="D597" s="12"/>
      <c r="E597" s="16"/>
      <c r="F597" s="13"/>
      <c r="G597" s="13"/>
      <c r="H597" s="14"/>
    </row>
    <row r="598" spans="1:8" ht="12.75">
      <c r="A598" s="12"/>
      <c r="B598" s="12"/>
      <c r="D598" s="12"/>
      <c r="E598" s="16"/>
      <c r="F598" s="13"/>
      <c r="G598" s="13"/>
      <c r="H598" s="14"/>
    </row>
    <row r="599" spans="1:8" ht="12.75">
      <c r="A599" s="12"/>
      <c r="B599" s="12"/>
      <c r="D599" s="12"/>
      <c r="E599" s="16"/>
      <c r="F599" s="13"/>
      <c r="G599" s="13"/>
      <c r="H599" s="14"/>
    </row>
    <row r="600" spans="1:8" ht="12.75">
      <c r="A600" s="12"/>
      <c r="B600" s="12"/>
      <c r="D600" s="12"/>
      <c r="E600" s="16"/>
      <c r="F600" s="13"/>
      <c r="G600" s="13"/>
      <c r="H600" s="14"/>
    </row>
    <row r="601" spans="1:8" ht="12.75">
      <c r="A601" s="12"/>
      <c r="B601" s="12"/>
      <c r="D601" s="12"/>
      <c r="E601" s="16"/>
      <c r="F601" s="13"/>
      <c r="G601" s="13"/>
      <c r="H601" s="14"/>
    </row>
    <row r="602" spans="1:8" ht="12.75">
      <c r="A602" s="12"/>
      <c r="B602" s="12"/>
      <c r="D602" s="12"/>
      <c r="E602" s="16"/>
      <c r="F602" s="13"/>
      <c r="G602" s="13"/>
      <c r="H602" s="14"/>
    </row>
    <row r="603" spans="1:8" ht="12.75">
      <c r="A603" s="12"/>
      <c r="B603" s="12"/>
      <c r="D603" s="12"/>
      <c r="E603" s="16"/>
      <c r="F603" s="13"/>
      <c r="G603" s="13"/>
      <c r="H603" s="14"/>
    </row>
    <row r="604" spans="1:8" ht="12.75">
      <c r="A604" s="12"/>
      <c r="B604" s="12"/>
      <c r="D604" s="12"/>
      <c r="E604" s="16"/>
      <c r="F604" s="13"/>
      <c r="G604" s="13"/>
      <c r="H604" s="14"/>
    </row>
    <row r="605" spans="1:8" ht="12.75">
      <c r="A605" s="12"/>
      <c r="B605" s="12"/>
      <c r="D605" s="12"/>
      <c r="E605" s="16"/>
      <c r="F605" s="13"/>
      <c r="G605" s="13"/>
      <c r="H605" s="14"/>
    </row>
    <row r="606" spans="1:8" ht="12.75">
      <c r="A606" s="12"/>
      <c r="B606" s="12"/>
      <c r="D606" s="12"/>
      <c r="E606" s="16"/>
      <c r="F606" s="13"/>
      <c r="G606" s="13"/>
      <c r="H606" s="14"/>
    </row>
    <row r="607" spans="1:8" ht="12.75">
      <c r="A607" s="12"/>
      <c r="B607" s="12"/>
      <c r="D607" s="12"/>
      <c r="E607" s="16"/>
      <c r="F607" s="13"/>
      <c r="G607" s="13"/>
      <c r="H607" s="14"/>
    </row>
    <row r="608" spans="1:8" ht="12.75">
      <c r="A608" s="12"/>
      <c r="B608" s="12"/>
      <c r="D608" s="12"/>
      <c r="E608" s="16"/>
      <c r="F608" s="13"/>
      <c r="G608" s="13"/>
      <c r="H608" s="14"/>
    </row>
    <row r="609" spans="1:8" ht="12.75">
      <c r="A609" s="12"/>
      <c r="B609" s="12"/>
      <c r="D609" s="12"/>
      <c r="E609" s="16"/>
      <c r="F609" s="13"/>
      <c r="G609" s="13"/>
      <c r="H609" s="14"/>
    </row>
    <row r="610" spans="1:8" ht="12.75">
      <c r="A610" s="12"/>
      <c r="B610" s="12"/>
      <c r="D610" s="12"/>
      <c r="E610" s="16"/>
      <c r="F610" s="13"/>
      <c r="G610" s="13"/>
      <c r="H610" s="14"/>
    </row>
    <row r="611" spans="1:8" ht="12.75">
      <c r="A611" s="12"/>
      <c r="B611" s="12"/>
      <c r="D611" s="12"/>
      <c r="E611" s="16"/>
      <c r="F611" s="13"/>
      <c r="G611" s="13"/>
      <c r="H611" s="14"/>
    </row>
    <row r="612" spans="1:8" ht="12.75">
      <c r="A612" s="12"/>
      <c r="B612" s="12"/>
      <c r="D612" s="12"/>
      <c r="E612" s="16"/>
      <c r="F612" s="13"/>
      <c r="G612" s="13"/>
      <c r="H612" s="14"/>
    </row>
    <row r="613" spans="1:8" ht="12.75">
      <c r="A613" s="12"/>
      <c r="B613" s="12"/>
      <c r="D613" s="12"/>
      <c r="E613" s="16"/>
      <c r="F613" s="13"/>
      <c r="G613" s="13"/>
      <c r="H613" s="14"/>
    </row>
    <row r="614" spans="1:8" ht="12.75">
      <c r="A614" s="12"/>
      <c r="B614" s="12"/>
      <c r="D614" s="12"/>
      <c r="E614" s="16"/>
      <c r="F614" s="13"/>
      <c r="G614" s="13"/>
      <c r="H614" s="14"/>
    </row>
    <row r="615" spans="1:8" ht="12.75">
      <c r="A615" s="12"/>
      <c r="B615" s="12"/>
      <c r="D615" s="12"/>
      <c r="E615" s="16"/>
      <c r="F615" s="13"/>
      <c r="G615" s="13"/>
      <c r="H615" s="14"/>
    </row>
    <row r="616" spans="1:8" ht="12.75">
      <c r="A616" s="12"/>
      <c r="B616" s="12"/>
      <c r="D616" s="12"/>
      <c r="E616" s="16"/>
      <c r="F616" s="13"/>
      <c r="G616" s="13"/>
      <c r="H616" s="14"/>
    </row>
    <row r="617" spans="1:8" ht="12.75">
      <c r="A617" s="12"/>
      <c r="B617" s="12"/>
      <c r="D617" s="12"/>
      <c r="E617" s="16"/>
      <c r="F617" s="13"/>
      <c r="G617" s="13"/>
      <c r="H617" s="14"/>
    </row>
    <row r="618" spans="1:8" ht="12.75">
      <c r="A618" s="12"/>
      <c r="B618" s="12"/>
      <c r="D618" s="12"/>
      <c r="E618" s="16"/>
      <c r="F618" s="13"/>
      <c r="G618" s="13"/>
      <c r="H618" s="14"/>
    </row>
    <row r="619" spans="1:8" ht="12.75">
      <c r="A619" s="12"/>
      <c r="B619" s="12"/>
      <c r="D619" s="12"/>
      <c r="E619" s="16"/>
      <c r="F619" s="13"/>
      <c r="G619" s="13"/>
      <c r="H619" s="14"/>
    </row>
    <row r="620" spans="1:8" ht="12.75">
      <c r="A620" s="12"/>
      <c r="B620" s="12"/>
      <c r="D620" s="12"/>
      <c r="E620" s="16"/>
      <c r="F620" s="13"/>
      <c r="G620" s="13"/>
      <c r="H620" s="14"/>
    </row>
    <row r="621" spans="1:8" ht="12.75">
      <c r="A621" s="12"/>
      <c r="B621" s="12"/>
      <c r="D621" s="12"/>
      <c r="E621" s="16"/>
      <c r="F621" s="13"/>
      <c r="G621" s="13"/>
      <c r="H621" s="14"/>
    </row>
    <row r="622" spans="1:8" ht="12.75">
      <c r="A622" s="12"/>
      <c r="B622" s="12"/>
      <c r="D622" s="12"/>
      <c r="E622" s="16"/>
      <c r="F622" s="13"/>
      <c r="G622" s="13"/>
      <c r="H622" s="14"/>
    </row>
    <row r="623" spans="1:8" ht="12.75">
      <c r="A623" s="12"/>
      <c r="B623" s="12"/>
      <c r="D623" s="12"/>
      <c r="E623" s="16"/>
      <c r="F623" s="13"/>
      <c r="G623" s="13"/>
      <c r="H623" s="14"/>
    </row>
    <row r="624" spans="1:8" ht="12.75">
      <c r="A624" s="12"/>
      <c r="B624" s="12"/>
      <c r="D624" s="12"/>
      <c r="E624" s="16"/>
      <c r="F624" s="13"/>
      <c r="G624" s="13"/>
      <c r="H624" s="14"/>
    </row>
    <row r="625" spans="1:8" ht="12.75">
      <c r="A625" s="12"/>
      <c r="B625" s="12"/>
      <c r="D625" s="12"/>
      <c r="E625" s="16"/>
      <c r="F625" s="13"/>
      <c r="G625" s="13"/>
      <c r="H625" s="14"/>
    </row>
    <row r="626" spans="1:8" ht="12.75">
      <c r="A626" s="12"/>
      <c r="B626" s="12"/>
      <c r="D626" s="12"/>
      <c r="E626" s="16"/>
      <c r="F626" s="13"/>
      <c r="G626" s="13"/>
      <c r="H626" s="14"/>
    </row>
    <row r="627" spans="1:8" ht="12.75">
      <c r="A627" s="12"/>
      <c r="B627" s="12"/>
      <c r="D627" s="12"/>
      <c r="E627" s="16"/>
      <c r="F627" s="13"/>
      <c r="G627" s="13"/>
      <c r="H627" s="14"/>
    </row>
    <row r="628" spans="1:8" ht="12.75">
      <c r="A628" s="12"/>
      <c r="B628" s="12"/>
      <c r="D628" s="12"/>
      <c r="E628" s="16"/>
      <c r="F628" s="13"/>
      <c r="G628" s="13"/>
      <c r="H628" s="14"/>
    </row>
    <row r="629" spans="1:8" ht="12.75">
      <c r="A629" s="12"/>
      <c r="B629" s="12"/>
      <c r="D629" s="12"/>
      <c r="E629" s="16"/>
      <c r="F629" s="13"/>
      <c r="G629" s="13"/>
      <c r="H629" s="14"/>
    </row>
    <row r="630" spans="1:8" ht="12.75">
      <c r="A630" s="12"/>
      <c r="B630" s="12"/>
      <c r="D630" s="12"/>
      <c r="E630" s="16"/>
      <c r="F630" s="13"/>
      <c r="G630" s="13"/>
      <c r="H630" s="14"/>
    </row>
    <row r="631" spans="1:8" ht="12.75">
      <c r="A631" s="12"/>
      <c r="B631" s="12"/>
      <c r="D631" s="12"/>
      <c r="E631" s="16"/>
      <c r="F631" s="13"/>
      <c r="G631" s="13"/>
      <c r="H631" s="14"/>
    </row>
    <row r="632" spans="1:8" ht="12.75">
      <c r="A632" s="12"/>
      <c r="B632" s="12"/>
      <c r="D632" s="12"/>
      <c r="E632" s="16"/>
      <c r="F632" s="13"/>
      <c r="G632" s="13"/>
      <c r="H632" s="14"/>
    </row>
    <row r="633" spans="1:8" ht="12.75">
      <c r="A633" s="12"/>
      <c r="B633" s="12"/>
      <c r="D633" s="12"/>
      <c r="E633" s="16"/>
      <c r="F633" s="13"/>
      <c r="G633" s="13"/>
      <c r="H633" s="14"/>
    </row>
    <row r="634" spans="1:8" ht="12.75">
      <c r="A634" s="12"/>
      <c r="B634" s="12"/>
      <c r="D634" s="12"/>
      <c r="E634" s="16"/>
      <c r="F634" s="13"/>
      <c r="G634" s="13"/>
      <c r="H634" s="14"/>
    </row>
    <row r="635" spans="1:8" ht="12.75">
      <c r="A635" s="12"/>
      <c r="B635" s="12"/>
      <c r="D635" s="12"/>
      <c r="E635" s="16"/>
      <c r="F635" s="13"/>
      <c r="G635" s="13"/>
      <c r="H635" s="14"/>
    </row>
    <row r="636" spans="1:8" ht="12.75">
      <c r="A636" s="12"/>
      <c r="B636" s="12"/>
      <c r="D636" s="12"/>
      <c r="E636" s="16"/>
      <c r="F636" s="13"/>
      <c r="G636" s="13"/>
      <c r="H636" s="14"/>
    </row>
    <row r="637" spans="1:8" ht="12.75">
      <c r="A637" s="12"/>
      <c r="B637" s="12"/>
      <c r="D637" s="12"/>
      <c r="E637" s="16"/>
      <c r="F637" s="13"/>
      <c r="G637" s="13"/>
      <c r="H637" s="14"/>
    </row>
    <row r="638" spans="1:8" ht="12.75">
      <c r="A638" s="12"/>
      <c r="B638" s="12"/>
      <c r="D638" s="12"/>
      <c r="E638" s="16"/>
      <c r="F638" s="13"/>
      <c r="G638" s="13"/>
      <c r="H638" s="14"/>
    </row>
    <row r="639" spans="1:8" ht="12.75">
      <c r="A639" s="12"/>
      <c r="B639" s="12"/>
      <c r="D639" s="12"/>
      <c r="E639" s="16"/>
      <c r="F639" s="13"/>
      <c r="G639" s="13"/>
      <c r="H639" s="14"/>
    </row>
    <row r="640" spans="1:8" ht="12.75">
      <c r="A640" s="12"/>
      <c r="B640" s="12"/>
      <c r="D640" s="12"/>
      <c r="E640" s="16"/>
      <c r="F640" s="13"/>
      <c r="G640" s="13"/>
      <c r="H640" s="14"/>
    </row>
    <row r="641" spans="1:8" ht="12.75">
      <c r="A641" s="12"/>
      <c r="B641" s="12"/>
      <c r="D641" s="12"/>
      <c r="E641" s="16"/>
      <c r="F641" s="13"/>
      <c r="G641" s="13"/>
      <c r="H641" s="14"/>
    </row>
    <row r="642" spans="1:8" ht="12.75">
      <c r="A642" s="12"/>
      <c r="B642" s="12"/>
      <c r="D642" s="12"/>
      <c r="E642" s="16"/>
      <c r="F642" s="13"/>
      <c r="G642" s="13"/>
      <c r="H642" s="14"/>
    </row>
    <row r="643" spans="1:8" ht="12.75">
      <c r="A643" s="12"/>
      <c r="B643" s="12"/>
      <c r="D643" s="12"/>
      <c r="E643" s="16"/>
      <c r="F643" s="13"/>
      <c r="G643" s="13"/>
      <c r="H643" s="14"/>
    </row>
    <row r="644" spans="1:8" ht="12.75">
      <c r="A644" s="12"/>
      <c r="B644" s="12"/>
      <c r="D644" s="12"/>
      <c r="E644" s="16"/>
      <c r="F644" s="13"/>
      <c r="G644" s="13"/>
      <c r="H644" s="14"/>
    </row>
    <row r="645" spans="1:8" ht="12.75">
      <c r="A645" s="12"/>
      <c r="B645" s="12"/>
      <c r="D645" s="12"/>
      <c r="E645" s="16"/>
      <c r="F645" s="13"/>
      <c r="G645" s="13"/>
      <c r="H645" s="14"/>
    </row>
    <row r="646" spans="1:8" ht="12.75">
      <c r="A646" s="12"/>
      <c r="B646" s="12"/>
      <c r="D646" s="12"/>
      <c r="E646" s="16"/>
      <c r="F646" s="13"/>
      <c r="G646" s="13"/>
      <c r="H646" s="14"/>
    </row>
    <row r="647" spans="1:8" ht="12.75">
      <c r="A647" s="12"/>
      <c r="B647" s="12"/>
      <c r="D647" s="12"/>
      <c r="E647" s="16"/>
      <c r="F647" s="13"/>
      <c r="G647" s="13"/>
      <c r="H647" s="14"/>
    </row>
    <row r="648" spans="1:8" ht="12.75">
      <c r="A648" s="12"/>
      <c r="B648" s="12"/>
      <c r="D648" s="12"/>
      <c r="E648" s="16"/>
      <c r="F648" s="13"/>
      <c r="G648" s="13"/>
      <c r="H648" s="14"/>
    </row>
    <row r="649" spans="1:8" ht="12.75">
      <c r="A649" s="12"/>
      <c r="B649" s="12"/>
      <c r="D649" s="12"/>
      <c r="E649" s="16"/>
      <c r="F649" s="13"/>
      <c r="G649" s="13"/>
      <c r="H649" s="14"/>
    </row>
    <row r="650" spans="1:8" ht="12.75">
      <c r="A650" s="12"/>
      <c r="B650" s="12"/>
      <c r="D650" s="12"/>
      <c r="E650" s="16"/>
      <c r="F650" s="13"/>
      <c r="G650" s="13"/>
      <c r="H650" s="14"/>
    </row>
    <row r="651" spans="1:8" ht="12.75">
      <c r="A651" s="12"/>
      <c r="B651" s="12"/>
      <c r="D651" s="12"/>
      <c r="E651" s="16"/>
      <c r="F651" s="13"/>
      <c r="G651" s="13"/>
      <c r="H651" s="14"/>
    </row>
    <row r="652" spans="1:8" ht="12.75">
      <c r="A652" s="12"/>
      <c r="B652" s="12"/>
      <c r="D652" s="12"/>
      <c r="E652" s="16"/>
      <c r="F652" s="13"/>
      <c r="G652" s="13"/>
      <c r="H652" s="14"/>
    </row>
    <row r="653" spans="1:8" ht="12.75">
      <c r="A653" s="12"/>
      <c r="B653" s="12"/>
      <c r="D653" s="12"/>
      <c r="E653" s="16"/>
      <c r="F653" s="13"/>
      <c r="G653" s="13"/>
      <c r="H653" s="14"/>
    </row>
    <row r="654" spans="1:8" ht="12.75">
      <c r="A654" s="12"/>
      <c r="B654" s="12"/>
      <c r="D654" s="12"/>
      <c r="E654" s="16"/>
      <c r="F654" s="13"/>
      <c r="G654" s="13"/>
      <c r="H654" s="14"/>
    </row>
    <row r="655" spans="1:8" ht="12.75">
      <c r="A655" s="12"/>
      <c r="B655" s="12"/>
      <c r="D655" s="12"/>
      <c r="E655" s="16"/>
      <c r="F655" s="13"/>
      <c r="G655" s="13"/>
      <c r="H655" s="14"/>
    </row>
    <row r="656" spans="1:8" ht="12.75">
      <c r="A656" s="12"/>
      <c r="B656" s="12"/>
      <c r="D656" s="12"/>
      <c r="E656" s="16"/>
      <c r="F656" s="13"/>
      <c r="G656" s="13"/>
      <c r="H656" s="14"/>
    </row>
    <row r="657" spans="1:8" ht="12.75">
      <c r="A657" s="12"/>
      <c r="B657" s="12"/>
      <c r="D657" s="12"/>
      <c r="E657" s="16"/>
      <c r="F657" s="13"/>
      <c r="G657" s="13"/>
      <c r="H657" s="14"/>
    </row>
    <row r="658" spans="1:8" ht="12.75">
      <c r="A658" s="12"/>
      <c r="B658" s="12"/>
      <c r="D658" s="12"/>
      <c r="E658" s="16"/>
      <c r="F658" s="13"/>
      <c r="G658" s="13"/>
      <c r="H658" s="14"/>
    </row>
    <row r="659" spans="1:8" ht="12.75">
      <c r="A659" s="12"/>
      <c r="B659" s="12"/>
      <c r="D659" s="12"/>
      <c r="E659" s="16"/>
      <c r="F659" s="13"/>
      <c r="G659" s="13"/>
      <c r="H659" s="14"/>
    </row>
    <row r="660" spans="1:8" ht="12.75">
      <c r="A660" s="12"/>
      <c r="B660" s="12"/>
      <c r="D660" s="12"/>
      <c r="E660" s="16"/>
      <c r="F660" s="13"/>
      <c r="G660" s="13"/>
      <c r="H660" s="14"/>
    </row>
    <row r="661" spans="1:8" ht="12.75">
      <c r="A661" s="12"/>
      <c r="B661" s="12"/>
      <c r="D661" s="12"/>
      <c r="E661" s="16"/>
      <c r="F661" s="13"/>
      <c r="G661" s="13"/>
      <c r="H661" s="14"/>
    </row>
    <row r="662" spans="1:8" ht="12.75">
      <c r="A662" s="12"/>
      <c r="B662" s="12"/>
      <c r="D662" s="12"/>
      <c r="E662" s="16"/>
      <c r="F662" s="13"/>
      <c r="G662" s="13"/>
      <c r="H662" s="14"/>
    </row>
    <row r="663" spans="1:8" ht="12.75">
      <c r="A663" s="12"/>
      <c r="B663" s="12"/>
      <c r="D663" s="12"/>
      <c r="E663" s="16"/>
      <c r="F663" s="13"/>
      <c r="G663" s="13"/>
      <c r="H663" s="14"/>
    </row>
    <row r="664" spans="1:8" ht="12.75">
      <c r="A664" s="12"/>
      <c r="B664" s="12"/>
      <c r="D664" s="12"/>
      <c r="E664" s="16"/>
      <c r="F664" s="13"/>
      <c r="G664" s="13"/>
      <c r="H664" s="14"/>
    </row>
    <row r="665" spans="1:8" ht="12.75">
      <c r="A665" s="12"/>
      <c r="B665" s="12"/>
      <c r="D665" s="12"/>
      <c r="E665" s="16"/>
      <c r="F665" s="13"/>
      <c r="G665" s="13"/>
      <c r="H665" s="14"/>
    </row>
    <row r="666" spans="1:8" ht="12.75">
      <c r="A666" s="12"/>
      <c r="B666" s="12"/>
      <c r="D666" s="12"/>
      <c r="E666" s="16"/>
      <c r="F666" s="13"/>
      <c r="G666" s="13"/>
      <c r="H666" s="14"/>
    </row>
    <row r="667" spans="1:8" ht="12.75">
      <c r="A667" s="12"/>
      <c r="B667" s="12"/>
      <c r="D667" s="12"/>
      <c r="E667" s="16"/>
      <c r="F667" s="13"/>
      <c r="G667" s="13"/>
      <c r="H667" s="14"/>
    </row>
    <row r="668" spans="1:8" ht="12.75">
      <c r="A668" s="12"/>
      <c r="B668" s="12"/>
      <c r="D668" s="12"/>
      <c r="E668" s="16"/>
      <c r="F668" s="13"/>
      <c r="G668" s="13"/>
      <c r="H668" s="14"/>
    </row>
    <row r="669" spans="1:8" ht="12.75">
      <c r="A669" s="12"/>
      <c r="B669" s="12"/>
      <c r="D669" s="12"/>
      <c r="E669" s="16"/>
      <c r="F669" s="13"/>
      <c r="G669" s="13"/>
      <c r="H669" s="14"/>
    </row>
    <row r="670" spans="1:8" ht="12.75">
      <c r="A670" s="12"/>
      <c r="B670" s="12"/>
      <c r="D670" s="12"/>
      <c r="E670" s="16"/>
      <c r="F670" s="13"/>
      <c r="G670" s="13"/>
      <c r="H670" s="14"/>
    </row>
    <row r="671" spans="1:8" ht="12.75">
      <c r="A671" s="12"/>
      <c r="B671" s="12"/>
      <c r="D671" s="12"/>
      <c r="E671" s="16"/>
      <c r="F671" s="13"/>
      <c r="G671" s="13"/>
      <c r="H671" s="14"/>
    </row>
    <row r="672" spans="1:8" ht="12.75">
      <c r="A672" s="12"/>
      <c r="B672" s="12"/>
      <c r="D672" s="12"/>
      <c r="E672" s="16"/>
      <c r="F672" s="13"/>
      <c r="G672" s="13"/>
      <c r="H672" s="14"/>
    </row>
    <row r="673" spans="1:8" ht="12.75">
      <c r="A673" s="12"/>
      <c r="B673" s="12"/>
      <c r="D673" s="12"/>
      <c r="E673" s="16"/>
      <c r="F673" s="13"/>
      <c r="G673" s="13"/>
      <c r="H673" s="14"/>
    </row>
    <row r="674" spans="1:8" ht="12.75">
      <c r="A674" s="12"/>
      <c r="B674" s="12"/>
      <c r="D674" s="12"/>
      <c r="E674" s="16"/>
      <c r="F674" s="13"/>
      <c r="G674" s="13"/>
      <c r="H674" s="14"/>
    </row>
    <row r="675" spans="1:8" ht="12.75">
      <c r="A675" s="12"/>
      <c r="B675" s="12"/>
      <c r="D675" s="12"/>
      <c r="E675" s="16"/>
      <c r="F675" s="13"/>
      <c r="G675" s="13"/>
      <c r="H675" s="14"/>
    </row>
    <row r="676" spans="1:8" ht="12.75">
      <c r="A676" s="12"/>
      <c r="B676" s="12"/>
      <c r="D676" s="12"/>
      <c r="E676" s="16"/>
      <c r="F676" s="13"/>
      <c r="G676" s="13"/>
      <c r="H676" s="14"/>
    </row>
    <row r="677" spans="1:8" ht="12.75">
      <c r="A677" s="12"/>
      <c r="B677" s="12"/>
      <c r="D677" s="12"/>
      <c r="E677" s="16"/>
      <c r="F677" s="13"/>
      <c r="G677" s="13"/>
      <c r="H677" s="14"/>
    </row>
    <row r="678" spans="1:8" ht="12.75">
      <c r="A678" s="12"/>
      <c r="B678" s="12"/>
      <c r="D678" s="12"/>
      <c r="E678" s="16"/>
      <c r="F678" s="13"/>
      <c r="G678" s="13"/>
      <c r="H678" s="14"/>
    </row>
    <row r="679" spans="1:8" ht="12.75">
      <c r="A679" s="12"/>
      <c r="B679" s="12"/>
      <c r="D679" s="12"/>
      <c r="E679" s="16"/>
      <c r="F679" s="13"/>
      <c r="G679" s="13"/>
      <c r="H679" s="14"/>
    </row>
    <row r="680" spans="1:8" ht="12.75">
      <c r="A680" s="12"/>
      <c r="B680" s="12"/>
      <c r="D680" s="12"/>
      <c r="E680" s="16"/>
      <c r="F680" s="13"/>
      <c r="G680" s="13"/>
      <c r="H680" s="14"/>
    </row>
    <row r="681" spans="1:8" ht="12.75">
      <c r="A681" s="12"/>
      <c r="B681" s="12"/>
      <c r="D681" s="12"/>
      <c r="E681" s="16"/>
      <c r="F681" s="13"/>
      <c r="G681" s="13"/>
      <c r="H681" s="14"/>
    </row>
    <row r="682" spans="1:8" ht="12.75">
      <c r="A682" s="12"/>
      <c r="B682" s="12"/>
      <c r="D682" s="12"/>
      <c r="E682" s="16"/>
      <c r="F682" s="13"/>
      <c r="G682" s="13"/>
      <c r="H682" s="14"/>
    </row>
    <row r="683" spans="1:8" ht="12.75">
      <c r="A683" s="12"/>
      <c r="B683" s="12"/>
      <c r="D683" s="12"/>
      <c r="E683" s="16"/>
      <c r="F683" s="13"/>
      <c r="G683" s="13"/>
      <c r="H683" s="14"/>
    </row>
    <row r="684" spans="1:8" ht="12.75">
      <c r="A684" s="12"/>
      <c r="B684" s="12"/>
      <c r="D684" s="12"/>
      <c r="E684" s="16"/>
      <c r="F684" s="13"/>
      <c r="G684" s="13"/>
      <c r="H684" s="14"/>
    </row>
    <row r="685" spans="1:8" ht="12.75">
      <c r="A685" s="12"/>
      <c r="B685" s="12"/>
      <c r="D685" s="12"/>
      <c r="E685" s="16"/>
      <c r="F685" s="13"/>
      <c r="G685" s="13"/>
      <c r="H685" s="14"/>
    </row>
    <row r="686" spans="1:8" ht="12.75">
      <c r="A686" s="12"/>
      <c r="B686" s="12"/>
      <c r="D686" s="12"/>
      <c r="E686" s="16"/>
      <c r="F686" s="13"/>
      <c r="G686" s="13"/>
      <c r="H686" s="14"/>
    </row>
    <row r="687" spans="1:8" ht="12.75">
      <c r="A687" s="12"/>
      <c r="B687" s="12"/>
      <c r="D687" s="12"/>
      <c r="E687" s="16"/>
      <c r="F687" s="13"/>
      <c r="G687" s="13"/>
      <c r="H687" s="14"/>
    </row>
    <row r="688" spans="1:8" ht="12.75">
      <c r="A688" s="12"/>
      <c r="B688" s="12"/>
      <c r="D688" s="12"/>
      <c r="E688" s="16"/>
      <c r="F688" s="13"/>
      <c r="G688" s="13"/>
      <c r="H688" s="14"/>
    </row>
    <row r="689" spans="1:8" ht="12.75">
      <c r="A689" s="12"/>
      <c r="B689" s="12"/>
      <c r="D689" s="12"/>
      <c r="E689" s="16"/>
      <c r="F689" s="13"/>
      <c r="G689" s="13"/>
      <c r="H689" s="14"/>
    </row>
    <row r="690" spans="1:8" ht="12.75">
      <c r="A690" s="12"/>
      <c r="B690" s="12"/>
      <c r="D690" s="12"/>
      <c r="E690" s="16"/>
      <c r="F690" s="13"/>
      <c r="G690" s="13"/>
      <c r="H690" s="14"/>
    </row>
    <row r="691" spans="1:8" ht="12.75">
      <c r="A691" s="12"/>
      <c r="B691" s="12"/>
      <c r="D691" s="12"/>
      <c r="E691" s="16"/>
      <c r="F691" s="13"/>
      <c r="G691" s="13"/>
      <c r="H691" s="14"/>
    </row>
    <row r="692" spans="1:8" ht="12.75">
      <c r="A692" s="12"/>
      <c r="B692" s="12"/>
      <c r="D692" s="12"/>
      <c r="E692" s="16"/>
      <c r="F692" s="13"/>
      <c r="G692" s="13"/>
      <c r="H692" s="14"/>
    </row>
    <row r="693" spans="1:8" ht="12.75">
      <c r="A693" s="12"/>
      <c r="B693" s="12"/>
      <c r="D693" s="12"/>
      <c r="E693" s="16"/>
      <c r="F693" s="13"/>
      <c r="G693" s="13"/>
      <c r="H693" s="14"/>
    </row>
    <row r="694" spans="1:8" ht="12.75">
      <c r="A694" s="12"/>
      <c r="B694" s="12"/>
      <c r="D694" s="12"/>
      <c r="E694" s="16"/>
      <c r="F694" s="13"/>
      <c r="G694" s="13"/>
      <c r="H694" s="14"/>
    </row>
  </sheetData>
  <sheetProtection/>
  <mergeCells count="74">
    <mergeCell ref="A36:A47"/>
    <mergeCell ref="B11:C11"/>
    <mergeCell ref="A19:A32"/>
    <mergeCell ref="D41:E41"/>
    <mergeCell ref="D13:E13"/>
    <mergeCell ref="D17:E17"/>
    <mergeCell ref="D36:E36"/>
    <mergeCell ref="D43:E43"/>
    <mergeCell ref="D35:E35"/>
    <mergeCell ref="D34:E34"/>
    <mergeCell ref="D16:E16"/>
    <mergeCell ref="D31:E31"/>
    <mergeCell ref="A4:E4"/>
    <mergeCell ref="L9:M9"/>
    <mergeCell ref="A6:M6"/>
    <mergeCell ref="D12:E12"/>
    <mergeCell ref="D50:E50"/>
    <mergeCell ref="D51:E51"/>
    <mergeCell ref="D52:E52"/>
    <mergeCell ref="D67:E67"/>
    <mergeCell ref="D64:E64"/>
    <mergeCell ref="D60:E60"/>
    <mergeCell ref="D56:E56"/>
    <mergeCell ref="D59:E59"/>
    <mergeCell ref="D58:E58"/>
    <mergeCell ref="D55:E55"/>
    <mergeCell ref="A78:B78"/>
    <mergeCell ref="C78:I78"/>
    <mergeCell ref="D38:E38"/>
    <mergeCell ref="G75:I75"/>
    <mergeCell ref="D40:E40"/>
    <mergeCell ref="D47:E47"/>
    <mergeCell ref="D45:E45"/>
    <mergeCell ref="D42:E42"/>
    <mergeCell ref="D54:E54"/>
    <mergeCell ref="E75:F75"/>
    <mergeCell ref="A60:A68"/>
    <mergeCell ref="D68:E68"/>
    <mergeCell ref="D63:E63"/>
    <mergeCell ref="D65:E65"/>
    <mergeCell ref="D61:E61"/>
    <mergeCell ref="D62:E62"/>
    <mergeCell ref="D66:E66"/>
    <mergeCell ref="J9:J10"/>
    <mergeCell ref="K9:K10"/>
    <mergeCell ref="H9:H10"/>
    <mergeCell ref="F9:F10"/>
    <mergeCell ref="G9:G10"/>
    <mergeCell ref="I9:I10"/>
    <mergeCell ref="D49:E49"/>
    <mergeCell ref="D44:E44"/>
    <mergeCell ref="D53:E53"/>
    <mergeCell ref="A9:C10"/>
    <mergeCell ref="D9:E10"/>
    <mergeCell ref="D21:E21"/>
    <mergeCell ref="D30:E30"/>
    <mergeCell ref="D19:E19"/>
    <mergeCell ref="D18:E18"/>
    <mergeCell ref="D20:E20"/>
    <mergeCell ref="B73:C73"/>
    <mergeCell ref="E73:F73"/>
    <mergeCell ref="J70:M70"/>
    <mergeCell ref="J71:M71"/>
    <mergeCell ref="J72:M72"/>
    <mergeCell ref="D48:E48"/>
    <mergeCell ref="D46:E46"/>
    <mergeCell ref="D11:E11"/>
    <mergeCell ref="A13:A17"/>
    <mergeCell ref="B20:B30"/>
    <mergeCell ref="D39:E39"/>
    <mergeCell ref="D22:E22"/>
    <mergeCell ref="D33:E33"/>
    <mergeCell ref="D37:E37"/>
    <mergeCell ref="D32:E32"/>
  </mergeCells>
  <printOptions horizontalCentered="1"/>
  <pageMargins left="0.1968503937007874" right="0.11811023622047245" top="0.31496062992125984" bottom="0.5511811023622047" header="0.2755905511811024" footer="0.31496062992125984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2" sqref="K11:K12"/>
    </sheetView>
  </sheetViews>
  <sheetFormatPr defaultColWidth="9.140625" defaultRowHeight="12.75"/>
  <cols>
    <col min="1" max="1" width="6.421875" style="0" customWidth="1"/>
    <col min="2" max="2" width="42.00390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5.28125" style="0" customWidth="1"/>
    <col min="8" max="8" width="10.28125" style="0" customWidth="1"/>
  </cols>
  <sheetData>
    <row r="1" spans="1:5" ht="15.75">
      <c r="A1" s="84" t="s">
        <v>360</v>
      </c>
      <c r="B1" s="85"/>
      <c r="C1" s="86"/>
      <c r="D1" s="85"/>
      <c r="E1" s="87"/>
    </row>
    <row r="2" spans="1:5" ht="15.75">
      <c r="A2" s="84" t="s">
        <v>359</v>
      </c>
      <c r="B2" s="85"/>
      <c r="C2" s="86"/>
      <c r="D2" s="85"/>
      <c r="E2" s="87"/>
    </row>
    <row r="3" spans="1:5" ht="15.75">
      <c r="A3" s="84" t="s">
        <v>409</v>
      </c>
      <c r="B3" s="85"/>
      <c r="C3" s="86"/>
      <c r="D3" s="85"/>
      <c r="E3" s="87"/>
    </row>
    <row r="4" spans="1:7" ht="15.75">
      <c r="A4" s="280" t="s">
        <v>385</v>
      </c>
      <c r="B4" s="280"/>
      <c r="C4" s="280"/>
      <c r="D4" s="280"/>
      <c r="E4" s="280"/>
      <c r="G4" s="99" t="s">
        <v>350</v>
      </c>
    </row>
    <row r="8" ht="12.75">
      <c r="A8" s="90"/>
    </row>
    <row r="9" spans="7:10" ht="18">
      <c r="G9" s="2"/>
      <c r="J9" s="100"/>
    </row>
    <row r="10" spans="2:10" ht="20.25">
      <c r="B10" s="271" t="s">
        <v>361</v>
      </c>
      <c r="C10" s="271"/>
      <c r="D10" s="271"/>
      <c r="E10" s="271"/>
      <c r="F10" s="271"/>
      <c r="G10" s="271"/>
      <c r="H10" s="271"/>
      <c r="J10" s="100"/>
    </row>
    <row r="12" spans="1:8" ht="12.75">
      <c r="A12" s="347" t="s">
        <v>384</v>
      </c>
      <c r="B12" s="348"/>
      <c r="C12" s="348"/>
      <c r="D12" s="348"/>
      <c r="E12" s="348"/>
      <c r="F12" s="348"/>
      <c r="G12" s="348"/>
      <c r="H12" s="349"/>
    </row>
    <row r="13" spans="1:8" ht="13.5" thickBot="1">
      <c r="A13" s="115" t="s">
        <v>5</v>
      </c>
      <c r="B13" s="272" t="s">
        <v>7</v>
      </c>
      <c r="C13" s="274" t="s">
        <v>191</v>
      </c>
      <c r="D13" s="275"/>
      <c r="E13" s="276" t="s">
        <v>260</v>
      </c>
      <c r="F13" s="341" t="s">
        <v>190</v>
      </c>
      <c r="G13" s="275"/>
      <c r="H13" s="345" t="s">
        <v>261</v>
      </c>
    </row>
    <row r="14" spans="1:8" ht="13.5" thickBot="1">
      <c r="A14" s="66" t="s">
        <v>6</v>
      </c>
      <c r="B14" s="273"/>
      <c r="C14" s="67" t="s">
        <v>0</v>
      </c>
      <c r="D14" s="67" t="s">
        <v>1</v>
      </c>
      <c r="E14" s="222"/>
      <c r="F14" s="68" t="s">
        <v>0</v>
      </c>
      <c r="G14" s="68" t="s">
        <v>1</v>
      </c>
      <c r="H14" s="346"/>
    </row>
    <row r="15" spans="1:8" s="20" customFormat="1" ht="12" thickBot="1">
      <c r="A15" s="69">
        <v>0</v>
      </c>
      <c r="B15" s="70">
        <v>1</v>
      </c>
      <c r="C15" s="71">
        <v>2</v>
      </c>
      <c r="D15" s="72">
        <v>3</v>
      </c>
      <c r="E15" s="70">
        <v>4</v>
      </c>
      <c r="F15" s="72">
        <v>5</v>
      </c>
      <c r="G15" s="72">
        <v>6</v>
      </c>
      <c r="H15" s="73">
        <v>7</v>
      </c>
    </row>
    <row r="16" spans="1:9" s="20" customFormat="1" ht="15.75">
      <c r="A16" s="74" t="s">
        <v>28</v>
      </c>
      <c r="B16" s="75" t="s">
        <v>348</v>
      </c>
      <c r="C16" s="110">
        <f>C17+C18</f>
        <v>859.01</v>
      </c>
      <c r="D16" s="110">
        <v>867.58</v>
      </c>
      <c r="E16" s="94">
        <f>SUM(D16/C16)</f>
        <v>1.009976600970885</v>
      </c>
      <c r="F16" s="110">
        <f>F17+F18</f>
        <v>880.51</v>
      </c>
      <c r="G16" s="110">
        <f>G17+G18</f>
        <v>915.33</v>
      </c>
      <c r="H16" s="95">
        <f>SUM(G16/F16)</f>
        <v>1.0395452635404483</v>
      </c>
      <c r="I16" s="81"/>
    </row>
    <row r="17" spans="1:9" ht="16.5" customHeight="1">
      <c r="A17" s="76">
        <v>1</v>
      </c>
      <c r="B17" s="77" t="s">
        <v>347</v>
      </c>
      <c r="C17" s="111">
        <v>859</v>
      </c>
      <c r="D17" s="111">
        <v>867.58</v>
      </c>
      <c r="E17" s="93">
        <f>SUM(D17/C17)</f>
        <v>1.009988358556461</v>
      </c>
      <c r="F17" s="111">
        <v>880.5</v>
      </c>
      <c r="G17" s="111">
        <v>915.33</v>
      </c>
      <c r="H17" s="96">
        <f>SUM(G17/F17)</f>
        <v>1.039557069846678</v>
      </c>
      <c r="I17" s="82"/>
    </row>
    <row r="18" spans="1:9" ht="15.75" customHeight="1">
      <c r="A18" s="78" t="s">
        <v>290</v>
      </c>
      <c r="B18" s="79" t="s">
        <v>108</v>
      </c>
      <c r="C18" s="111">
        <v>0.01</v>
      </c>
      <c r="D18" s="111">
        <v>0</v>
      </c>
      <c r="E18" s="93">
        <v>0</v>
      </c>
      <c r="F18" s="111">
        <v>0.01</v>
      </c>
      <c r="G18" s="111">
        <v>0</v>
      </c>
      <c r="H18" s="96">
        <v>0</v>
      </c>
      <c r="I18" s="82"/>
    </row>
    <row r="19" spans="1:9" ht="12.75">
      <c r="A19" s="80"/>
      <c r="B19" s="80"/>
      <c r="C19" s="83"/>
      <c r="D19" s="83"/>
      <c r="E19" s="83"/>
      <c r="F19" s="83"/>
      <c r="G19" s="83"/>
      <c r="H19" s="83"/>
      <c r="I19" s="82"/>
    </row>
    <row r="20" spans="1:8" ht="15.75">
      <c r="A20" s="80"/>
      <c r="B20" s="164" t="s">
        <v>408</v>
      </c>
      <c r="C20" s="164" t="s">
        <v>403</v>
      </c>
      <c r="D20" s="80"/>
      <c r="E20" s="80"/>
      <c r="F20" s="342" t="s">
        <v>365</v>
      </c>
      <c r="G20" s="342"/>
      <c r="H20" s="342"/>
    </row>
    <row r="21" spans="1:8" ht="15.75">
      <c r="A21" s="80"/>
      <c r="B21" s="91" t="s">
        <v>400</v>
      </c>
      <c r="C21" s="91" t="s">
        <v>402</v>
      </c>
      <c r="D21" s="91"/>
      <c r="E21" s="80"/>
      <c r="F21" s="343" t="s">
        <v>364</v>
      </c>
      <c r="G21" s="343"/>
      <c r="H21" s="80"/>
    </row>
    <row r="22" spans="1:8" ht="15.75">
      <c r="A22" s="80"/>
      <c r="B22" s="91" t="s">
        <v>399</v>
      </c>
      <c r="C22" s="91"/>
      <c r="D22" s="91"/>
      <c r="E22" s="80"/>
      <c r="F22" s="344" t="s">
        <v>387</v>
      </c>
      <c r="G22" s="344"/>
      <c r="H22" s="80"/>
    </row>
    <row r="23" spans="1:8" ht="15.75" customHeight="1">
      <c r="A23" s="80"/>
      <c r="B23" s="334" t="s">
        <v>401</v>
      </c>
      <c r="C23" s="334"/>
      <c r="D23" s="91"/>
      <c r="E23" s="91"/>
      <c r="F23" s="350"/>
      <c r="G23" s="350"/>
      <c r="H23" s="350"/>
    </row>
    <row r="24" spans="1:8" ht="15.75">
      <c r="A24" s="80"/>
      <c r="B24" s="114"/>
      <c r="C24" s="91"/>
      <c r="D24" s="91"/>
      <c r="E24" s="91"/>
      <c r="F24" s="351"/>
      <c r="G24" s="351"/>
      <c r="H24" s="351"/>
    </row>
    <row r="25" spans="1:8" ht="12.75">
      <c r="A25" s="80"/>
      <c r="B25" s="80"/>
      <c r="C25" s="80"/>
      <c r="D25" s="80"/>
      <c r="E25" s="80"/>
      <c r="F25" s="270"/>
      <c r="G25" s="27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</sheetData>
  <sheetProtection/>
  <mergeCells count="15">
    <mergeCell ref="F24:H24"/>
    <mergeCell ref="H13:H14"/>
    <mergeCell ref="A12:H12"/>
    <mergeCell ref="A4:E4"/>
    <mergeCell ref="F23:H23"/>
    <mergeCell ref="F25:G25"/>
    <mergeCell ref="B10:H10"/>
    <mergeCell ref="B23:C23"/>
    <mergeCell ref="B13:B14"/>
    <mergeCell ref="C13:D13"/>
    <mergeCell ref="E13:E14"/>
    <mergeCell ref="F13:G13"/>
    <mergeCell ref="F20:H20"/>
    <mergeCell ref="F21:G21"/>
    <mergeCell ref="F22:G22"/>
  </mergeCell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O9" sqref="O9"/>
    </sheetView>
  </sheetViews>
  <sheetFormatPr defaultColWidth="9.140625" defaultRowHeight="12.75"/>
  <cols>
    <col min="1" max="1" width="4.00390625" style="24" customWidth="1"/>
    <col min="2" max="2" width="3.00390625" style="24" customWidth="1"/>
    <col min="3" max="3" width="34.28125" style="24" customWidth="1"/>
    <col min="4" max="4" width="12.00390625" style="24" customWidth="1"/>
    <col min="5" max="5" width="10.57421875" style="24" customWidth="1"/>
    <col min="6" max="6" width="8.28125" style="24" bestFit="1" customWidth="1"/>
    <col min="7" max="7" width="10.140625" style="24" customWidth="1"/>
    <col min="8" max="8" width="9.00390625" style="24" customWidth="1"/>
    <col min="9" max="9" width="10.8515625" style="24" customWidth="1"/>
    <col min="10" max="10" width="8.28125" style="24" bestFit="1" customWidth="1"/>
    <col min="11" max="11" width="11.421875" style="24" customWidth="1"/>
    <col min="12" max="12" width="10.8515625" style="24" bestFit="1" customWidth="1"/>
    <col min="13" max="16384" width="9.140625" style="24" customWidth="1"/>
  </cols>
  <sheetData>
    <row r="1" spans="1:12" ht="15.7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64" t="s">
        <v>415</v>
      </c>
    </row>
    <row r="2" spans="1:12" ht="6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2.75" customHeight="1">
      <c r="A3" s="178"/>
      <c r="B3" s="343" t="s">
        <v>344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13.5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232" t="s">
        <v>48</v>
      </c>
    </row>
    <row r="5" spans="1:12" ht="12.75">
      <c r="A5" s="388" t="s">
        <v>202</v>
      </c>
      <c r="B5" s="371" t="s">
        <v>200</v>
      </c>
      <c r="C5" s="372"/>
      <c r="D5" s="383" t="s">
        <v>196</v>
      </c>
      <c r="E5" s="371" t="s">
        <v>192</v>
      </c>
      <c r="F5" s="372"/>
      <c r="G5" s="386" t="s">
        <v>193</v>
      </c>
      <c r="H5" s="387"/>
      <c r="I5" s="377" t="s">
        <v>194</v>
      </c>
      <c r="J5" s="370"/>
      <c r="K5" s="369" t="s">
        <v>195</v>
      </c>
      <c r="L5" s="370"/>
    </row>
    <row r="6" spans="1:12" ht="26.25" customHeight="1" thickBot="1">
      <c r="A6" s="389"/>
      <c r="B6" s="381"/>
      <c r="C6" s="382"/>
      <c r="D6" s="384"/>
      <c r="E6" s="365" t="s">
        <v>171</v>
      </c>
      <c r="F6" s="366"/>
      <c r="G6" s="367" t="s">
        <v>203</v>
      </c>
      <c r="H6" s="368"/>
      <c r="I6" s="380" t="s">
        <v>204</v>
      </c>
      <c r="J6" s="373"/>
      <c r="K6" s="367" t="s">
        <v>205</v>
      </c>
      <c r="L6" s="373"/>
    </row>
    <row r="7" spans="1:12" ht="28.5" customHeight="1" thickBot="1">
      <c r="A7" s="390"/>
      <c r="B7" s="365"/>
      <c r="C7" s="366"/>
      <c r="D7" s="385"/>
      <c r="E7" s="233" t="s">
        <v>214</v>
      </c>
      <c r="F7" s="234" t="s">
        <v>291</v>
      </c>
      <c r="G7" s="235" t="s">
        <v>170</v>
      </c>
      <c r="H7" s="234" t="s">
        <v>291</v>
      </c>
      <c r="I7" s="233" t="s">
        <v>170</v>
      </c>
      <c r="J7" s="234" t="s">
        <v>291</v>
      </c>
      <c r="K7" s="235" t="s">
        <v>170</v>
      </c>
      <c r="L7" s="234" t="s">
        <v>291</v>
      </c>
    </row>
    <row r="8" spans="1:12" s="31" customFormat="1" ht="12" thickBot="1">
      <c r="A8" s="236">
        <v>0</v>
      </c>
      <c r="B8" s="393">
        <v>1</v>
      </c>
      <c r="C8" s="394"/>
      <c r="D8" s="237">
        <v>2</v>
      </c>
      <c r="E8" s="238">
        <v>3</v>
      </c>
      <c r="F8" s="239">
        <v>4</v>
      </c>
      <c r="G8" s="240">
        <v>5</v>
      </c>
      <c r="H8" s="241">
        <v>6</v>
      </c>
      <c r="I8" s="238">
        <v>7</v>
      </c>
      <c r="J8" s="242">
        <v>8</v>
      </c>
      <c r="K8" s="240">
        <v>9</v>
      </c>
      <c r="L8" s="242">
        <v>10</v>
      </c>
    </row>
    <row r="9" spans="1:12" s="31" customFormat="1" ht="27.75" customHeight="1">
      <c r="A9" s="243" t="s">
        <v>206</v>
      </c>
      <c r="B9" s="357" t="s">
        <v>344</v>
      </c>
      <c r="C9" s="358"/>
      <c r="D9" s="244"/>
      <c r="E9" s="244"/>
      <c r="F9" s="245">
        <v>0</v>
      </c>
      <c r="G9" s="245"/>
      <c r="H9" s="245">
        <v>0</v>
      </c>
      <c r="I9" s="245"/>
      <c r="J9" s="245">
        <v>0</v>
      </c>
      <c r="K9" s="245"/>
      <c r="L9" s="246">
        <v>0</v>
      </c>
    </row>
    <row r="10" spans="1:12" ht="29.25" customHeight="1">
      <c r="A10" s="247">
        <v>1</v>
      </c>
      <c r="B10" s="355" t="s">
        <v>414</v>
      </c>
      <c r="C10" s="356"/>
      <c r="D10" s="248"/>
      <c r="E10" s="249">
        <v>52.95</v>
      </c>
      <c r="F10" s="249" t="s">
        <v>69</v>
      </c>
      <c r="G10" s="249">
        <v>30.5</v>
      </c>
      <c r="H10" s="249"/>
      <c r="I10" s="249">
        <v>53</v>
      </c>
      <c r="J10" s="249"/>
      <c r="K10" s="249">
        <v>54</v>
      </c>
      <c r="L10" s="250"/>
    </row>
    <row r="11" spans="1:12" ht="15">
      <c r="A11" s="247">
        <v>2</v>
      </c>
      <c r="B11" s="378" t="s">
        <v>197</v>
      </c>
      <c r="C11" s="379"/>
      <c r="D11" s="248"/>
      <c r="E11" s="249" t="s">
        <v>69</v>
      </c>
      <c r="F11" s="249" t="s">
        <v>69</v>
      </c>
      <c r="G11" s="251"/>
      <c r="H11" s="251"/>
      <c r="I11" s="251"/>
      <c r="J11" s="251"/>
      <c r="K11" s="251"/>
      <c r="L11" s="250"/>
    </row>
    <row r="12" spans="1:12" ht="18.75" customHeight="1">
      <c r="A12" s="247"/>
      <c r="B12" s="363" t="s">
        <v>304</v>
      </c>
      <c r="C12" s="361"/>
      <c r="D12" s="248"/>
      <c r="E12" s="249"/>
      <c r="F12" s="249"/>
      <c r="G12" s="251"/>
      <c r="H12" s="251"/>
      <c r="I12" s="251"/>
      <c r="J12" s="251"/>
      <c r="K12" s="251"/>
      <c r="L12" s="250"/>
    </row>
    <row r="13" spans="1:12" ht="12" customHeight="1">
      <c r="A13" s="247"/>
      <c r="B13" s="364"/>
      <c r="C13" s="362"/>
      <c r="D13" s="248"/>
      <c r="E13" s="249"/>
      <c r="F13" s="249"/>
      <c r="G13" s="251"/>
      <c r="H13" s="251"/>
      <c r="I13" s="251"/>
      <c r="J13" s="251"/>
      <c r="K13" s="251"/>
      <c r="L13" s="250"/>
    </row>
    <row r="14" spans="1:12" ht="15">
      <c r="A14" s="247"/>
      <c r="B14" s="378" t="s">
        <v>306</v>
      </c>
      <c r="C14" s="379"/>
      <c r="D14" s="248"/>
      <c r="E14" s="249" t="s">
        <v>69</v>
      </c>
      <c r="F14" s="249" t="s">
        <v>69</v>
      </c>
      <c r="G14" s="251"/>
      <c r="H14" s="251"/>
      <c r="I14" s="251"/>
      <c r="J14" s="251"/>
      <c r="K14" s="251"/>
      <c r="L14" s="250"/>
    </row>
    <row r="15" spans="1:12" ht="13.5" thickBot="1">
      <c r="A15" s="247"/>
      <c r="B15" s="359" t="s">
        <v>209</v>
      </c>
      <c r="C15" s="360"/>
      <c r="D15" s="253"/>
      <c r="E15" s="254">
        <f>E10</f>
        <v>52.95</v>
      </c>
      <c r="F15" s="254" t="s">
        <v>69</v>
      </c>
      <c r="G15" s="254">
        <f>G10</f>
        <v>30.5</v>
      </c>
      <c r="H15" s="254"/>
      <c r="I15" s="254">
        <f>I10</f>
        <v>53</v>
      </c>
      <c r="J15" s="254"/>
      <c r="K15" s="254">
        <f>K10</f>
        <v>54</v>
      </c>
      <c r="L15" s="255"/>
    </row>
    <row r="16" spans="1:12" ht="27" customHeight="1">
      <c r="A16" s="256" t="s">
        <v>207</v>
      </c>
      <c r="B16" s="375" t="s">
        <v>212</v>
      </c>
      <c r="C16" s="376"/>
      <c r="D16" s="257"/>
      <c r="E16" s="257"/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9">
        <v>0</v>
      </c>
    </row>
    <row r="17" spans="1:12" ht="15">
      <c r="A17" s="247">
        <v>1</v>
      </c>
      <c r="B17" s="378" t="s">
        <v>416</v>
      </c>
      <c r="C17" s="379"/>
      <c r="D17" s="248"/>
      <c r="E17" s="260"/>
      <c r="F17" s="260" t="s">
        <v>69</v>
      </c>
      <c r="G17" s="261"/>
      <c r="H17" s="261"/>
      <c r="I17" s="261"/>
      <c r="J17" s="261"/>
      <c r="K17" s="261"/>
      <c r="L17" s="250"/>
    </row>
    <row r="18" spans="1:12" ht="15">
      <c r="A18" s="247">
        <v>2</v>
      </c>
      <c r="B18" s="378" t="s">
        <v>201</v>
      </c>
      <c r="C18" s="379"/>
      <c r="D18" s="248"/>
      <c r="E18" s="260" t="s">
        <v>69</v>
      </c>
      <c r="F18" s="260" t="s">
        <v>69</v>
      </c>
      <c r="G18" s="261"/>
      <c r="H18" s="261"/>
      <c r="I18" s="261"/>
      <c r="J18" s="261"/>
      <c r="K18" s="261"/>
      <c r="L18" s="250"/>
    </row>
    <row r="19" spans="1:12" ht="25.5" customHeight="1">
      <c r="A19" s="247"/>
      <c r="B19" s="363" t="s">
        <v>304</v>
      </c>
      <c r="C19" s="361"/>
      <c r="D19" s="248"/>
      <c r="E19" s="260"/>
      <c r="F19" s="260"/>
      <c r="G19" s="261"/>
      <c r="H19" s="261"/>
      <c r="I19" s="261"/>
      <c r="J19" s="261"/>
      <c r="K19" s="261"/>
      <c r="L19" s="250"/>
    </row>
    <row r="20" spans="1:12" ht="17.25" customHeight="1">
      <c r="A20" s="247"/>
      <c r="B20" s="364"/>
      <c r="C20" s="362"/>
      <c r="D20" s="248"/>
      <c r="E20" s="260"/>
      <c r="F20" s="260"/>
      <c r="G20" s="261"/>
      <c r="H20" s="261"/>
      <c r="I20" s="261"/>
      <c r="J20" s="261"/>
      <c r="K20" s="261"/>
      <c r="L20" s="250"/>
    </row>
    <row r="21" spans="1:12" ht="15">
      <c r="A21" s="247"/>
      <c r="B21" s="378" t="s">
        <v>305</v>
      </c>
      <c r="C21" s="379"/>
      <c r="D21" s="248"/>
      <c r="E21" s="260" t="s">
        <v>69</v>
      </c>
      <c r="F21" s="260" t="s">
        <v>69</v>
      </c>
      <c r="G21" s="261"/>
      <c r="H21" s="261"/>
      <c r="I21" s="261"/>
      <c r="J21" s="261"/>
      <c r="K21" s="261"/>
      <c r="L21" s="250"/>
    </row>
    <row r="22" spans="1:12" ht="13.5" thickBot="1">
      <c r="A22" s="247"/>
      <c r="B22" s="359" t="s">
        <v>210</v>
      </c>
      <c r="C22" s="360"/>
      <c r="D22" s="253"/>
      <c r="E22" s="252" t="s">
        <v>69</v>
      </c>
      <c r="F22" s="252" t="s">
        <v>69</v>
      </c>
      <c r="G22" s="262">
        <f>G17</f>
        <v>0</v>
      </c>
      <c r="H22" s="262"/>
      <c r="I22" s="262">
        <f>I17</f>
        <v>0</v>
      </c>
      <c r="J22" s="262"/>
      <c r="K22" s="262">
        <f>K17</f>
        <v>0</v>
      </c>
      <c r="L22" s="255"/>
    </row>
    <row r="23" spans="1:12" ht="21.75" thickBot="1">
      <c r="A23" s="263" t="s">
        <v>208</v>
      </c>
      <c r="B23" s="391" t="s">
        <v>211</v>
      </c>
      <c r="C23" s="392"/>
      <c r="D23" s="264"/>
      <c r="E23" s="264"/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6">
        <v>0</v>
      </c>
    </row>
    <row r="24" spans="1:12" ht="3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15.75">
      <c r="A25" s="178"/>
      <c r="B25" s="178"/>
      <c r="C25" s="164" t="s">
        <v>394</v>
      </c>
      <c r="D25" s="164"/>
      <c r="E25" s="164" t="s">
        <v>403</v>
      </c>
      <c r="F25" s="178"/>
      <c r="G25" s="267"/>
      <c r="H25" s="178"/>
      <c r="I25" s="353" t="s">
        <v>365</v>
      </c>
      <c r="J25" s="353"/>
      <c r="K25" s="353"/>
      <c r="L25" s="353"/>
    </row>
    <row r="26" spans="1:12" ht="18.75" customHeight="1">
      <c r="A26" s="178"/>
      <c r="B26" s="178"/>
      <c r="C26" s="215" t="s">
        <v>400</v>
      </c>
      <c r="D26" s="215"/>
      <c r="E26" s="215" t="s">
        <v>402</v>
      </c>
      <c r="F26" s="215"/>
      <c r="G26" s="216"/>
      <c r="H26" s="268"/>
      <c r="I26" s="343" t="s">
        <v>364</v>
      </c>
      <c r="J26" s="343"/>
      <c r="K26" s="343"/>
      <c r="L26" s="343"/>
    </row>
    <row r="27" spans="1:12" ht="16.5">
      <c r="A27" s="178"/>
      <c r="B27" s="178"/>
      <c r="C27" s="215" t="s">
        <v>399</v>
      </c>
      <c r="D27" s="215"/>
      <c r="E27" s="268"/>
      <c r="F27" s="268"/>
      <c r="G27" s="268"/>
      <c r="H27" s="268"/>
      <c r="I27" s="354" t="s">
        <v>387</v>
      </c>
      <c r="J27" s="354"/>
      <c r="K27" s="354"/>
      <c r="L27" s="354"/>
    </row>
    <row r="28" spans="1:12" ht="16.5">
      <c r="A28" s="178"/>
      <c r="B28" s="178"/>
      <c r="C28" s="352" t="s">
        <v>401</v>
      </c>
      <c r="D28" s="352"/>
      <c r="E28" s="178"/>
      <c r="F28" s="178"/>
      <c r="G28" s="178"/>
      <c r="H28" s="178"/>
      <c r="I28" s="178"/>
      <c r="J28" s="178"/>
      <c r="K28" s="178"/>
      <c r="L28" s="178"/>
    </row>
    <row r="29" spans="10:11" ht="15.75">
      <c r="J29" s="374"/>
      <c r="K29" s="374"/>
    </row>
  </sheetData>
  <sheetProtection/>
  <mergeCells count="33">
    <mergeCell ref="A5:A7"/>
    <mergeCell ref="B21:C21"/>
    <mergeCell ref="B23:C23"/>
    <mergeCell ref="C19:C20"/>
    <mergeCell ref="B11:C11"/>
    <mergeCell ref="B8:C8"/>
    <mergeCell ref="B3:L3"/>
    <mergeCell ref="I6:J6"/>
    <mergeCell ref="B5:C7"/>
    <mergeCell ref="D5:D7"/>
    <mergeCell ref="G5:H5"/>
    <mergeCell ref="J29:K29"/>
    <mergeCell ref="B16:C16"/>
    <mergeCell ref="I5:J5"/>
    <mergeCell ref="B17:C17"/>
    <mergeCell ref="B18:C18"/>
    <mergeCell ref="B14:C14"/>
    <mergeCell ref="E6:F6"/>
    <mergeCell ref="G6:H6"/>
    <mergeCell ref="K5:L5"/>
    <mergeCell ref="E5:F5"/>
    <mergeCell ref="K6:L6"/>
    <mergeCell ref="B9:C9"/>
    <mergeCell ref="B22:C22"/>
    <mergeCell ref="B15:C15"/>
    <mergeCell ref="C12:C13"/>
    <mergeCell ref="B19:B20"/>
    <mergeCell ref="B12:B13"/>
    <mergeCell ref="C28:D28"/>
    <mergeCell ref="I25:L25"/>
    <mergeCell ref="I27:L27"/>
    <mergeCell ref="B10:C10"/>
    <mergeCell ref="I26:L26"/>
  </mergeCells>
  <printOptions horizontalCentered="1"/>
  <pageMargins left="0.35433070866141736" right="0.34" top="0.6" bottom="0.58" header="0.4" footer="0.3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9">
      <selection activeCell="C84" sqref="C84"/>
    </sheetView>
  </sheetViews>
  <sheetFormatPr defaultColWidth="9.140625" defaultRowHeight="12.75"/>
  <cols>
    <col min="1" max="1" width="4.140625" style="1" customWidth="1"/>
    <col min="2" max="2" width="3.7109375" style="1" customWidth="1"/>
    <col min="3" max="3" width="65.57421875" style="23" customWidth="1"/>
    <col min="4" max="4" width="12.57421875" style="1" customWidth="1"/>
    <col min="5" max="5" width="11.28125" style="1" customWidth="1"/>
    <col min="6" max="6" width="13.140625" style="1" customWidth="1"/>
    <col min="7" max="7" width="10.57421875" style="1" customWidth="1"/>
    <col min="8" max="8" width="9.421875" style="1" customWidth="1"/>
    <col min="9" max="9" width="11.7109375" style="1" customWidth="1"/>
    <col min="10" max="16384" width="9.140625" style="1" customWidth="1"/>
  </cols>
  <sheetData>
    <row r="1" spans="1:10" ht="13.5" customHeight="1">
      <c r="A1" s="176"/>
      <c r="B1" s="176"/>
      <c r="C1" s="292"/>
      <c r="D1" s="176"/>
      <c r="E1" s="176"/>
      <c r="F1" s="176"/>
      <c r="G1" s="176"/>
      <c r="H1" s="175" t="s">
        <v>388</v>
      </c>
      <c r="I1" s="176"/>
      <c r="J1" s="176"/>
    </row>
    <row r="2" spans="1:10" ht="15">
      <c r="A2" s="399" t="s">
        <v>199</v>
      </c>
      <c r="B2" s="399"/>
      <c r="C2" s="399"/>
      <c r="D2" s="399"/>
      <c r="E2" s="399"/>
      <c r="F2" s="399"/>
      <c r="G2" s="399"/>
      <c r="H2" s="399"/>
      <c r="I2" s="176"/>
      <c r="J2" s="176"/>
    </row>
    <row r="3" spans="1:10" ht="3" customHeight="1">
      <c r="A3" s="176"/>
      <c r="B3" s="176"/>
      <c r="C3" s="292"/>
      <c r="D3" s="176"/>
      <c r="E3" s="176"/>
      <c r="F3" s="176"/>
      <c r="G3" s="176"/>
      <c r="H3" s="176"/>
      <c r="I3" s="176"/>
      <c r="J3" s="176"/>
    </row>
    <row r="4" spans="1:10" ht="14.25" customHeight="1" thickBot="1">
      <c r="A4" s="176"/>
      <c r="B4" s="176"/>
      <c r="C4" s="292"/>
      <c r="D4" s="176"/>
      <c r="E4" s="176"/>
      <c r="F4" s="176"/>
      <c r="G4" s="176"/>
      <c r="H4" s="176"/>
      <c r="I4" s="293" t="s">
        <v>48</v>
      </c>
      <c r="J4" s="176"/>
    </row>
    <row r="5" spans="1:10" ht="15">
      <c r="A5" s="400"/>
      <c r="B5" s="402"/>
      <c r="C5" s="404" t="s">
        <v>49</v>
      </c>
      <c r="D5" s="408" t="s">
        <v>198</v>
      </c>
      <c r="E5" s="410" t="s">
        <v>192</v>
      </c>
      <c r="F5" s="411"/>
      <c r="G5" s="406" t="s">
        <v>50</v>
      </c>
      <c r="H5" s="406"/>
      <c r="I5" s="407"/>
      <c r="J5" s="176"/>
    </row>
    <row r="6" spans="1:10" ht="27" customHeight="1" thickBot="1">
      <c r="A6" s="401"/>
      <c r="B6" s="403"/>
      <c r="C6" s="405"/>
      <c r="D6" s="409"/>
      <c r="E6" s="294" t="s">
        <v>0</v>
      </c>
      <c r="F6" s="294" t="s">
        <v>127</v>
      </c>
      <c r="G6" s="294" t="s">
        <v>193</v>
      </c>
      <c r="H6" s="294" t="s">
        <v>194</v>
      </c>
      <c r="I6" s="295" t="s">
        <v>195</v>
      </c>
      <c r="J6" s="176"/>
    </row>
    <row r="7" spans="1:10" ht="15.75" thickBot="1">
      <c r="A7" s="296">
        <v>0</v>
      </c>
      <c r="B7" s="297">
        <v>1</v>
      </c>
      <c r="C7" s="298">
        <v>2</v>
      </c>
      <c r="D7" s="299">
        <v>3</v>
      </c>
      <c r="E7" s="299">
        <v>4</v>
      </c>
      <c r="F7" s="299">
        <v>5</v>
      </c>
      <c r="G7" s="300">
        <v>6</v>
      </c>
      <c r="H7" s="300">
        <v>7</v>
      </c>
      <c r="I7" s="301">
        <v>8</v>
      </c>
      <c r="J7" s="176"/>
    </row>
    <row r="8" spans="1:10" ht="15">
      <c r="A8" s="302" t="s">
        <v>51</v>
      </c>
      <c r="B8" s="303"/>
      <c r="C8" s="304" t="s">
        <v>14</v>
      </c>
      <c r="D8" s="305"/>
      <c r="E8" s="305"/>
      <c r="F8" s="305"/>
      <c r="G8" s="306"/>
      <c r="H8" s="309"/>
      <c r="I8" s="310"/>
      <c r="J8" s="176"/>
    </row>
    <row r="9" spans="1:10" ht="15">
      <c r="A9" s="311"/>
      <c r="B9" s="312">
        <v>1</v>
      </c>
      <c r="C9" s="313" t="s">
        <v>52</v>
      </c>
      <c r="D9" s="314"/>
      <c r="E9" s="314"/>
      <c r="F9" s="314"/>
      <c r="G9" s="315"/>
      <c r="H9" s="248"/>
      <c r="I9" s="316"/>
      <c r="J9" s="176"/>
    </row>
    <row r="10" spans="1:10" ht="15">
      <c r="A10" s="311"/>
      <c r="B10" s="312"/>
      <c r="C10" s="313" t="s">
        <v>172</v>
      </c>
      <c r="D10" s="314"/>
      <c r="E10" s="314"/>
      <c r="F10" s="314"/>
      <c r="G10" s="315"/>
      <c r="H10" s="248"/>
      <c r="I10" s="316"/>
      <c r="J10" s="176"/>
    </row>
    <row r="11" spans="1:10" ht="15">
      <c r="A11" s="311"/>
      <c r="B11" s="312"/>
      <c r="C11" s="313" t="s">
        <v>173</v>
      </c>
      <c r="D11" s="314"/>
      <c r="E11" s="314"/>
      <c r="F11" s="314"/>
      <c r="G11" s="315"/>
      <c r="H11" s="248"/>
      <c r="I11" s="316"/>
      <c r="J11" s="176"/>
    </row>
    <row r="12" spans="1:10" ht="15">
      <c r="A12" s="311"/>
      <c r="B12" s="312">
        <v>2</v>
      </c>
      <c r="C12" s="313" t="s">
        <v>15</v>
      </c>
      <c r="D12" s="314"/>
      <c r="E12" s="314"/>
      <c r="F12" s="314"/>
      <c r="G12" s="315"/>
      <c r="H12" s="248"/>
      <c r="I12" s="316"/>
      <c r="J12" s="176"/>
    </row>
    <row r="13" spans="1:10" ht="15">
      <c r="A13" s="311"/>
      <c r="B13" s="312">
        <v>3</v>
      </c>
      <c r="C13" s="313" t="s">
        <v>53</v>
      </c>
      <c r="D13" s="314"/>
      <c r="E13" s="314"/>
      <c r="F13" s="314"/>
      <c r="G13" s="315"/>
      <c r="H13" s="248"/>
      <c r="I13" s="316"/>
      <c r="J13" s="176"/>
    </row>
    <row r="14" spans="1:10" ht="15">
      <c r="A14" s="311"/>
      <c r="B14" s="312"/>
      <c r="C14" s="313" t="s">
        <v>174</v>
      </c>
      <c r="D14" s="314"/>
      <c r="E14" s="314"/>
      <c r="F14" s="314"/>
      <c r="G14" s="315"/>
      <c r="H14" s="248"/>
      <c r="I14" s="316"/>
      <c r="J14" s="176"/>
    </row>
    <row r="15" spans="1:10" ht="15">
      <c r="A15" s="311"/>
      <c r="B15" s="312"/>
      <c r="C15" s="313" t="s">
        <v>175</v>
      </c>
      <c r="D15" s="314"/>
      <c r="E15" s="314"/>
      <c r="F15" s="314"/>
      <c r="G15" s="315"/>
      <c r="H15" s="248"/>
      <c r="I15" s="316"/>
      <c r="J15" s="176"/>
    </row>
    <row r="16" spans="1:10" ht="15">
      <c r="A16" s="311"/>
      <c r="B16" s="312">
        <v>4</v>
      </c>
      <c r="C16" s="313" t="s">
        <v>176</v>
      </c>
      <c r="D16" s="314"/>
      <c r="E16" s="314"/>
      <c r="F16" s="314"/>
      <c r="G16" s="315"/>
      <c r="H16" s="248"/>
      <c r="I16" s="316"/>
      <c r="J16" s="176"/>
    </row>
    <row r="17" spans="1:10" ht="15">
      <c r="A17" s="311"/>
      <c r="B17" s="312"/>
      <c r="C17" s="313" t="s">
        <v>54</v>
      </c>
      <c r="D17" s="314"/>
      <c r="E17" s="314"/>
      <c r="F17" s="314"/>
      <c r="G17" s="315"/>
      <c r="H17" s="248"/>
      <c r="I17" s="316"/>
      <c r="J17" s="176"/>
    </row>
    <row r="18" spans="1:10" ht="15">
      <c r="A18" s="311"/>
      <c r="B18" s="312"/>
      <c r="C18" s="313" t="s">
        <v>54</v>
      </c>
      <c r="D18" s="314"/>
      <c r="E18" s="314"/>
      <c r="F18" s="314"/>
      <c r="G18" s="315"/>
      <c r="H18" s="248"/>
      <c r="I18" s="316"/>
      <c r="J18" s="176"/>
    </row>
    <row r="19" spans="1:10" ht="10.5" customHeight="1">
      <c r="A19" s="317"/>
      <c r="B19" s="318"/>
      <c r="C19" s="319" t="s">
        <v>55</v>
      </c>
      <c r="D19" s="248"/>
      <c r="E19" s="248"/>
      <c r="F19" s="248"/>
      <c r="G19" s="315"/>
      <c r="H19" s="248"/>
      <c r="I19" s="316"/>
      <c r="J19" s="176"/>
    </row>
    <row r="20" spans="1:10" ht="15">
      <c r="A20" s="320" t="s">
        <v>18</v>
      </c>
      <c r="B20" s="318"/>
      <c r="C20" s="321" t="s">
        <v>56</v>
      </c>
      <c r="D20" s="322"/>
      <c r="E20" s="322"/>
      <c r="F20" s="322"/>
      <c r="G20" s="323"/>
      <c r="H20" s="314"/>
      <c r="I20" s="324"/>
      <c r="J20" s="176"/>
    </row>
    <row r="21" spans="1:10" ht="15">
      <c r="A21" s="317"/>
      <c r="B21" s="312">
        <v>1</v>
      </c>
      <c r="C21" s="313" t="s">
        <v>57</v>
      </c>
      <c r="D21" s="314"/>
      <c r="E21" s="314"/>
      <c r="F21" s="314"/>
      <c r="G21" s="315"/>
      <c r="H21" s="248"/>
      <c r="I21" s="316"/>
      <c r="J21" s="176"/>
    </row>
    <row r="22" spans="1:10" ht="15">
      <c r="A22" s="317"/>
      <c r="B22" s="318"/>
      <c r="C22" s="319" t="s">
        <v>177</v>
      </c>
      <c r="D22" s="314"/>
      <c r="E22" s="314"/>
      <c r="F22" s="314"/>
      <c r="G22" s="315"/>
      <c r="H22" s="248"/>
      <c r="I22" s="316"/>
      <c r="J22" s="176"/>
    </row>
    <row r="23" spans="1:10" ht="15">
      <c r="A23" s="317"/>
      <c r="B23" s="318"/>
      <c r="C23" s="319" t="s">
        <v>58</v>
      </c>
      <c r="D23" s="314"/>
      <c r="E23" s="314"/>
      <c r="F23" s="314"/>
      <c r="G23" s="315"/>
      <c r="H23" s="248"/>
      <c r="I23" s="316"/>
      <c r="J23" s="176"/>
    </row>
    <row r="24" spans="1:10" ht="15">
      <c r="A24" s="317"/>
      <c r="B24" s="318"/>
      <c r="C24" s="319" t="s">
        <v>58</v>
      </c>
      <c r="D24" s="314"/>
      <c r="E24" s="314"/>
      <c r="F24" s="314"/>
      <c r="G24" s="315"/>
      <c r="H24" s="248"/>
      <c r="I24" s="316"/>
      <c r="J24" s="176"/>
    </row>
    <row r="25" spans="1:10" ht="9.75" customHeight="1">
      <c r="A25" s="317"/>
      <c r="B25" s="318"/>
      <c r="C25" s="319" t="s">
        <v>59</v>
      </c>
      <c r="D25" s="314"/>
      <c r="E25" s="314"/>
      <c r="F25" s="314"/>
      <c r="G25" s="315"/>
      <c r="H25" s="248"/>
      <c r="I25" s="316"/>
      <c r="J25" s="176"/>
    </row>
    <row r="26" spans="1:10" ht="30">
      <c r="A26" s="317"/>
      <c r="B26" s="318"/>
      <c r="C26" s="319" t="s">
        <v>178</v>
      </c>
      <c r="D26" s="314"/>
      <c r="E26" s="314"/>
      <c r="F26" s="314"/>
      <c r="G26" s="315"/>
      <c r="H26" s="248"/>
      <c r="I26" s="316"/>
      <c r="J26" s="176"/>
    </row>
    <row r="27" spans="1:10" ht="15">
      <c r="A27" s="317"/>
      <c r="B27" s="318"/>
      <c r="C27" s="319" t="s">
        <v>58</v>
      </c>
      <c r="D27" s="314"/>
      <c r="E27" s="314"/>
      <c r="F27" s="314"/>
      <c r="G27" s="315"/>
      <c r="H27" s="248"/>
      <c r="I27" s="316"/>
      <c r="J27" s="176"/>
    </row>
    <row r="28" spans="1:10" ht="15">
      <c r="A28" s="317"/>
      <c r="B28" s="318"/>
      <c r="C28" s="319" t="s">
        <v>58</v>
      </c>
      <c r="D28" s="314"/>
      <c r="E28" s="314"/>
      <c r="F28" s="314"/>
      <c r="G28" s="315"/>
      <c r="H28" s="248"/>
      <c r="I28" s="316"/>
      <c r="J28" s="176"/>
    </row>
    <row r="29" spans="1:10" ht="10.5" customHeight="1">
      <c r="A29" s="317"/>
      <c r="B29" s="318"/>
      <c r="C29" s="319" t="s">
        <v>59</v>
      </c>
      <c r="D29" s="314"/>
      <c r="E29" s="314"/>
      <c r="F29" s="314"/>
      <c r="G29" s="248"/>
      <c r="H29" s="248"/>
      <c r="I29" s="316"/>
      <c r="J29" s="176"/>
    </row>
    <row r="30" spans="1:10" ht="30">
      <c r="A30" s="317"/>
      <c r="B30" s="318"/>
      <c r="C30" s="319" t="s">
        <v>179</v>
      </c>
      <c r="D30" s="314"/>
      <c r="E30" s="314"/>
      <c r="F30" s="314"/>
      <c r="G30" s="315"/>
      <c r="H30" s="248"/>
      <c r="I30" s="316"/>
      <c r="J30" s="176"/>
    </row>
    <row r="31" spans="1:10" ht="15">
      <c r="A31" s="317"/>
      <c r="B31" s="318"/>
      <c r="C31" s="319" t="s">
        <v>58</v>
      </c>
      <c r="D31" s="314"/>
      <c r="E31" s="314"/>
      <c r="F31" s="314"/>
      <c r="G31" s="315"/>
      <c r="H31" s="248"/>
      <c r="I31" s="316"/>
      <c r="J31" s="176"/>
    </row>
    <row r="32" spans="1:10" ht="15">
      <c r="A32" s="317"/>
      <c r="B32" s="318"/>
      <c r="C32" s="319" t="s">
        <v>58</v>
      </c>
      <c r="D32" s="314"/>
      <c r="E32" s="314"/>
      <c r="F32" s="314"/>
      <c r="G32" s="315"/>
      <c r="H32" s="248"/>
      <c r="I32" s="316"/>
      <c r="J32" s="176"/>
    </row>
    <row r="33" spans="1:10" ht="11.25" customHeight="1">
      <c r="A33" s="317"/>
      <c r="B33" s="318"/>
      <c r="C33" s="319" t="s">
        <v>59</v>
      </c>
      <c r="D33" s="314"/>
      <c r="E33" s="314"/>
      <c r="F33" s="314"/>
      <c r="G33" s="248"/>
      <c r="H33" s="248"/>
      <c r="I33" s="316"/>
      <c r="J33" s="176"/>
    </row>
    <row r="34" spans="1:10" ht="45">
      <c r="A34" s="317"/>
      <c r="B34" s="318"/>
      <c r="C34" s="319" t="s">
        <v>180</v>
      </c>
      <c r="D34" s="314"/>
      <c r="E34" s="314"/>
      <c r="F34" s="314"/>
      <c r="G34" s="315"/>
      <c r="H34" s="248"/>
      <c r="I34" s="316"/>
      <c r="J34" s="176"/>
    </row>
    <row r="35" spans="1:10" ht="15">
      <c r="A35" s="317"/>
      <c r="B35" s="318"/>
      <c r="C35" s="319" t="s">
        <v>58</v>
      </c>
      <c r="D35" s="314"/>
      <c r="E35" s="314"/>
      <c r="F35" s="314"/>
      <c r="G35" s="315"/>
      <c r="H35" s="248"/>
      <c r="I35" s="316"/>
      <c r="J35" s="176"/>
    </row>
    <row r="36" spans="1:10" ht="15">
      <c r="A36" s="317"/>
      <c r="B36" s="318"/>
      <c r="C36" s="319" t="s">
        <v>58</v>
      </c>
      <c r="D36" s="314"/>
      <c r="E36" s="314"/>
      <c r="F36" s="314"/>
      <c r="G36" s="315"/>
      <c r="H36" s="248"/>
      <c r="I36" s="316"/>
      <c r="J36" s="176"/>
    </row>
    <row r="37" spans="1:10" ht="10.5" customHeight="1">
      <c r="A37" s="317"/>
      <c r="B37" s="318"/>
      <c r="C37" s="319" t="s">
        <v>59</v>
      </c>
      <c r="D37" s="314"/>
      <c r="E37" s="314"/>
      <c r="F37" s="314"/>
      <c r="G37" s="248"/>
      <c r="H37" s="248"/>
      <c r="I37" s="316"/>
      <c r="J37" s="176"/>
    </row>
    <row r="38" spans="1:10" ht="15">
      <c r="A38" s="317"/>
      <c r="B38" s="312">
        <v>2</v>
      </c>
      <c r="C38" s="313" t="s">
        <v>60</v>
      </c>
      <c r="D38" s="314"/>
      <c r="E38" s="314"/>
      <c r="F38" s="314"/>
      <c r="G38" s="248"/>
      <c r="H38" s="248"/>
      <c r="I38" s="316"/>
      <c r="J38" s="176"/>
    </row>
    <row r="39" spans="1:10" ht="15">
      <c r="A39" s="317"/>
      <c r="B39" s="318"/>
      <c r="C39" s="319" t="s">
        <v>177</v>
      </c>
      <c r="D39" s="314"/>
      <c r="E39" s="314"/>
      <c r="F39" s="314"/>
      <c r="G39" s="315"/>
      <c r="H39" s="248"/>
      <c r="I39" s="316"/>
      <c r="J39" s="176"/>
    </row>
    <row r="40" spans="1:10" ht="15">
      <c r="A40" s="317"/>
      <c r="B40" s="318"/>
      <c r="C40" s="319" t="s">
        <v>58</v>
      </c>
      <c r="D40" s="314"/>
      <c r="E40" s="314"/>
      <c r="F40" s="314"/>
      <c r="G40" s="315"/>
      <c r="H40" s="248"/>
      <c r="I40" s="316"/>
      <c r="J40" s="176"/>
    </row>
    <row r="41" spans="1:10" ht="15">
      <c r="A41" s="317"/>
      <c r="B41" s="318"/>
      <c r="C41" s="319" t="s">
        <v>58</v>
      </c>
      <c r="D41" s="314"/>
      <c r="E41" s="314"/>
      <c r="F41" s="314"/>
      <c r="G41" s="315"/>
      <c r="H41" s="248"/>
      <c r="I41" s="316"/>
      <c r="J41" s="176"/>
    </row>
    <row r="42" spans="1:10" ht="12" customHeight="1">
      <c r="A42" s="317"/>
      <c r="B42" s="318"/>
      <c r="C42" s="319" t="s">
        <v>59</v>
      </c>
      <c r="D42" s="314"/>
      <c r="E42" s="314"/>
      <c r="F42" s="314"/>
      <c r="G42" s="315"/>
      <c r="H42" s="248"/>
      <c r="I42" s="316"/>
      <c r="J42" s="176"/>
    </row>
    <row r="43" spans="1:10" ht="29.25" customHeight="1">
      <c r="A43" s="317"/>
      <c r="B43" s="318"/>
      <c r="C43" s="319" t="s">
        <v>178</v>
      </c>
      <c r="D43" s="314"/>
      <c r="E43" s="314"/>
      <c r="F43" s="314"/>
      <c r="G43" s="315"/>
      <c r="H43" s="248"/>
      <c r="I43" s="316"/>
      <c r="J43" s="176"/>
    </row>
    <row r="44" spans="1:10" ht="15">
      <c r="A44" s="317"/>
      <c r="B44" s="318"/>
      <c r="C44" s="319" t="s">
        <v>58</v>
      </c>
      <c r="D44" s="314"/>
      <c r="E44" s="314"/>
      <c r="F44" s="314"/>
      <c r="G44" s="315"/>
      <c r="H44" s="248"/>
      <c r="I44" s="316"/>
      <c r="J44" s="176"/>
    </row>
    <row r="45" spans="1:10" ht="15">
      <c r="A45" s="317"/>
      <c r="B45" s="318"/>
      <c r="C45" s="319" t="s">
        <v>58</v>
      </c>
      <c r="D45" s="314"/>
      <c r="E45" s="314"/>
      <c r="F45" s="314"/>
      <c r="G45" s="315"/>
      <c r="H45" s="248"/>
      <c r="I45" s="316"/>
      <c r="J45" s="176"/>
    </row>
    <row r="46" spans="1:10" ht="11.25" customHeight="1">
      <c r="A46" s="317"/>
      <c r="B46" s="318"/>
      <c r="C46" s="319" t="s">
        <v>59</v>
      </c>
      <c r="D46" s="314"/>
      <c r="E46" s="314"/>
      <c r="F46" s="314"/>
      <c r="G46" s="248"/>
      <c r="H46" s="248"/>
      <c r="I46" s="316"/>
      <c r="J46" s="176"/>
    </row>
    <row r="47" spans="1:10" ht="30">
      <c r="A47" s="317"/>
      <c r="B47" s="318"/>
      <c r="C47" s="319" t="s">
        <v>179</v>
      </c>
      <c r="D47" s="314"/>
      <c r="E47" s="314"/>
      <c r="F47" s="314"/>
      <c r="G47" s="315"/>
      <c r="H47" s="248"/>
      <c r="I47" s="316"/>
      <c r="J47" s="176"/>
    </row>
    <row r="48" spans="1:10" ht="15">
      <c r="A48" s="317"/>
      <c r="B48" s="318"/>
      <c r="C48" s="319" t="s">
        <v>58</v>
      </c>
      <c r="D48" s="314"/>
      <c r="E48" s="314"/>
      <c r="F48" s="314"/>
      <c r="G48" s="315"/>
      <c r="H48" s="248"/>
      <c r="I48" s="316"/>
      <c r="J48" s="176"/>
    </row>
    <row r="49" spans="1:10" ht="15">
      <c r="A49" s="317"/>
      <c r="B49" s="318"/>
      <c r="C49" s="319" t="s">
        <v>58</v>
      </c>
      <c r="D49" s="314"/>
      <c r="E49" s="314"/>
      <c r="F49" s="314"/>
      <c r="G49" s="315"/>
      <c r="H49" s="248"/>
      <c r="I49" s="316"/>
      <c r="J49" s="176"/>
    </row>
    <row r="50" spans="1:10" ht="13.5" customHeight="1">
      <c r="A50" s="317"/>
      <c r="B50" s="318"/>
      <c r="C50" s="319" t="s">
        <v>59</v>
      </c>
      <c r="D50" s="314"/>
      <c r="E50" s="314"/>
      <c r="F50" s="314"/>
      <c r="G50" s="248"/>
      <c r="H50" s="248"/>
      <c r="I50" s="316"/>
      <c r="J50" s="176"/>
    </row>
    <row r="51" spans="1:10" ht="45">
      <c r="A51" s="317"/>
      <c r="B51" s="318"/>
      <c r="C51" s="319" t="s">
        <v>180</v>
      </c>
      <c r="D51" s="314"/>
      <c r="E51" s="314"/>
      <c r="F51" s="314"/>
      <c r="G51" s="315"/>
      <c r="H51" s="248"/>
      <c r="I51" s="316"/>
      <c r="J51" s="176"/>
    </row>
    <row r="52" spans="1:10" ht="15">
      <c r="A52" s="317"/>
      <c r="B52" s="318"/>
      <c r="C52" s="319" t="s">
        <v>58</v>
      </c>
      <c r="D52" s="314"/>
      <c r="E52" s="314"/>
      <c r="F52" s="314"/>
      <c r="G52" s="315"/>
      <c r="H52" s="248"/>
      <c r="I52" s="316"/>
      <c r="J52" s="176"/>
    </row>
    <row r="53" spans="1:10" ht="15">
      <c r="A53" s="317"/>
      <c r="B53" s="318"/>
      <c r="C53" s="319" t="s">
        <v>58</v>
      </c>
      <c r="D53" s="314"/>
      <c r="E53" s="314"/>
      <c r="F53" s="314"/>
      <c r="G53" s="315"/>
      <c r="H53" s="248"/>
      <c r="I53" s="316"/>
      <c r="J53" s="176"/>
    </row>
    <row r="54" spans="1:10" ht="10.5" customHeight="1">
      <c r="A54" s="317"/>
      <c r="B54" s="318"/>
      <c r="C54" s="319" t="s">
        <v>59</v>
      </c>
      <c r="D54" s="314"/>
      <c r="E54" s="314"/>
      <c r="F54" s="314"/>
      <c r="G54" s="248"/>
      <c r="H54" s="248"/>
      <c r="I54" s="316"/>
      <c r="J54" s="176"/>
    </row>
    <row r="55" spans="1:10" ht="29.25">
      <c r="A55" s="317"/>
      <c r="B55" s="312">
        <v>3</v>
      </c>
      <c r="C55" s="313" t="s">
        <v>169</v>
      </c>
      <c r="D55" s="314"/>
      <c r="E55" s="314"/>
      <c r="F55" s="314"/>
      <c r="G55" s="248"/>
      <c r="H55" s="248"/>
      <c r="I55" s="316"/>
      <c r="J55" s="176"/>
    </row>
    <row r="56" spans="1:10" ht="15">
      <c r="A56" s="317"/>
      <c r="B56" s="318"/>
      <c r="C56" s="319" t="s">
        <v>177</v>
      </c>
      <c r="D56" s="314"/>
      <c r="E56" s="314"/>
      <c r="F56" s="314"/>
      <c r="G56" s="315"/>
      <c r="H56" s="248"/>
      <c r="I56" s="316"/>
      <c r="J56" s="176"/>
    </row>
    <row r="57" spans="1:10" ht="15">
      <c r="A57" s="317"/>
      <c r="B57" s="318"/>
      <c r="C57" s="319" t="s">
        <v>58</v>
      </c>
      <c r="D57" s="314"/>
      <c r="E57" s="314"/>
      <c r="F57" s="314"/>
      <c r="G57" s="315"/>
      <c r="H57" s="248"/>
      <c r="I57" s="316"/>
      <c r="J57" s="176"/>
    </row>
    <row r="58" spans="1:10" ht="15">
      <c r="A58" s="317"/>
      <c r="B58" s="318"/>
      <c r="C58" s="319" t="s">
        <v>58</v>
      </c>
      <c r="D58" s="314"/>
      <c r="E58" s="314"/>
      <c r="F58" s="314"/>
      <c r="G58" s="315"/>
      <c r="H58" s="248"/>
      <c r="I58" s="316"/>
      <c r="J58" s="176"/>
    </row>
    <row r="59" spans="1:10" ht="12.75" customHeight="1">
      <c r="A59" s="317"/>
      <c r="B59" s="318"/>
      <c r="C59" s="319" t="s">
        <v>59</v>
      </c>
      <c r="D59" s="314"/>
      <c r="E59" s="314"/>
      <c r="F59" s="314"/>
      <c r="G59" s="248"/>
      <c r="H59" s="248"/>
      <c r="I59" s="316"/>
      <c r="J59" s="176"/>
    </row>
    <row r="60" spans="1:10" ht="30">
      <c r="A60" s="317"/>
      <c r="B60" s="318"/>
      <c r="C60" s="319" t="s">
        <v>178</v>
      </c>
      <c r="D60" s="314"/>
      <c r="E60" s="314"/>
      <c r="F60" s="314"/>
      <c r="G60" s="248"/>
      <c r="H60" s="248"/>
      <c r="I60" s="316"/>
      <c r="J60" s="176"/>
    </row>
    <row r="61" spans="1:10" ht="15">
      <c r="A61" s="317"/>
      <c r="B61" s="318"/>
      <c r="C61" s="319" t="s">
        <v>58</v>
      </c>
      <c r="D61" s="314"/>
      <c r="E61" s="314"/>
      <c r="F61" s="314"/>
      <c r="G61" s="315"/>
      <c r="H61" s="248"/>
      <c r="I61" s="316"/>
      <c r="J61" s="176"/>
    </row>
    <row r="62" spans="1:10" ht="15">
      <c r="A62" s="317"/>
      <c r="B62" s="318"/>
      <c r="C62" s="319" t="s">
        <v>58</v>
      </c>
      <c r="D62" s="314"/>
      <c r="E62" s="314"/>
      <c r="F62" s="314"/>
      <c r="G62" s="315"/>
      <c r="H62" s="248"/>
      <c r="I62" s="316"/>
      <c r="J62" s="176"/>
    </row>
    <row r="63" spans="1:10" ht="6" customHeight="1">
      <c r="A63" s="317"/>
      <c r="B63" s="318"/>
      <c r="C63" s="319" t="s">
        <v>59</v>
      </c>
      <c r="D63" s="314"/>
      <c r="E63" s="314"/>
      <c r="F63" s="314"/>
      <c r="G63" s="315"/>
      <c r="H63" s="248"/>
      <c r="I63" s="316"/>
      <c r="J63" s="176"/>
    </row>
    <row r="64" spans="1:10" ht="30">
      <c r="A64" s="317"/>
      <c r="B64" s="318"/>
      <c r="C64" s="319" t="s">
        <v>179</v>
      </c>
      <c r="D64" s="314"/>
      <c r="E64" s="314"/>
      <c r="F64" s="314"/>
      <c r="G64" s="248"/>
      <c r="H64" s="248"/>
      <c r="I64" s="316"/>
      <c r="J64" s="176"/>
    </row>
    <row r="65" spans="1:10" ht="15">
      <c r="A65" s="317"/>
      <c r="B65" s="318"/>
      <c r="C65" s="319" t="s">
        <v>58</v>
      </c>
      <c r="D65" s="314"/>
      <c r="E65" s="314"/>
      <c r="F65" s="314"/>
      <c r="G65" s="248"/>
      <c r="H65" s="248"/>
      <c r="I65" s="316"/>
      <c r="J65" s="176"/>
    </row>
    <row r="66" spans="1:10" ht="15">
      <c r="A66" s="317"/>
      <c r="B66" s="318"/>
      <c r="C66" s="319" t="s">
        <v>58</v>
      </c>
      <c r="D66" s="314"/>
      <c r="E66" s="314"/>
      <c r="F66" s="314"/>
      <c r="G66" s="315"/>
      <c r="H66" s="248"/>
      <c r="I66" s="316"/>
      <c r="J66" s="176"/>
    </row>
    <row r="67" spans="1:10" ht="11.25" customHeight="1">
      <c r="A67" s="317"/>
      <c r="B67" s="318"/>
      <c r="C67" s="319" t="s">
        <v>59</v>
      </c>
      <c r="D67" s="314"/>
      <c r="E67" s="314"/>
      <c r="F67" s="314"/>
      <c r="G67" s="315"/>
      <c r="H67" s="248"/>
      <c r="I67" s="316"/>
      <c r="J67" s="176"/>
    </row>
    <row r="68" spans="1:10" ht="41.25" customHeight="1">
      <c r="A68" s="317"/>
      <c r="B68" s="318"/>
      <c r="C68" s="319" t="s">
        <v>180</v>
      </c>
      <c r="D68" s="314"/>
      <c r="E68" s="314"/>
      <c r="F68" s="314"/>
      <c r="G68" s="315"/>
      <c r="H68" s="248"/>
      <c r="I68" s="316"/>
      <c r="J68" s="176"/>
    </row>
    <row r="69" spans="1:10" ht="15">
      <c r="A69" s="317"/>
      <c r="B69" s="318"/>
      <c r="C69" s="319" t="s">
        <v>58</v>
      </c>
      <c r="D69" s="314"/>
      <c r="E69" s="314"/>
      <c r="F69" s="314"/>
      <c r="G69" s="248"/>
      <c r="H69" s="248"/>
      <c r="I69" s="316"/>
      <c r="J69" s="176"/>
    </row>
    <row r="70" spans="1:10" ht="15">
      <c r="A70" s="317"/>
      <c r="B70" s="318"/>
      <c r="C70" s="319" t="s">
        <v>58</v>
      </c>
      <c r="D70" s="314"/>
      <c r="E70" s="314"/>
      <c r="F70" s="314"/>
      <c r="G70" s="248"/>
      <c r="H70" s="248"/>
      <c r="I70" s="316"/>
      <c r="J70" s="176"/>
    </row>
    <row r="71" spans="1:10" ht="8.25" customHeight="1">
      <c r="A71" s="317"/>
      <c r="B71" s="318"/>
      <c r="C71" s="319" t="s">
        <v>59</v>
      </c>
      <c r="D71" s="314"/>
      <c r="E71" s="314"/>
      <c r="F71" s="314"/>
      <c r="G71" s="248"/>
      <c r="H71" s="248"/>
      <c r="I71" s="316"/>
      <c r="J71" s="176"/>
    </row>
    <row r="72" spans="1:10" ht="15">
      <c r="A72" s="317"/>
      <c r="B72" s="312">
        <v>4</v>
      </c>
      <c r="C72" s="313" t="s">
        <v>62</v>
      </c>
      <c r="D72" s="314"/>
      <c r="E72" s="314"/>
      <c r="F72" s="314"/>
      <c r="G72" s="248"/>
      <c r="H72" s="248"/>
      <c r="I72" s="316"/>
      <c r="J72" s="176"/>
    </row>
    <row r="73" spans="1:10" ht="15">
      <c r="A73" s="317"/>
      <c r="B73" s="325">
        <v>5</v>
      </c>
      <c r="C73" s="321" t="s">
        <v>61</v>
      </c>
      <c r="D73" s="322"/>
      <c r="E73" s="322"/>
      <c r="F73" s="322"/>
      <c r="G73" s="248"/>
      <c r="H73" s="248"/>
      <c r="I73" s="316"/>
      <c r="J73" s="176"/>
    </row>
    <row r="74" spans="1:10" ht="12.75" customHeight="1">
      <c r="A74" s="317"/>
      <c r="B74" s="318"/>
      <c r="C74" s="313" t="s">
        <v>181</v>
      </c>
      <c r="D74" s="314"/>
      <c r="E74" s="314"/>
      <c r="F74" s="314"/>
      <c r="G74" s="248"/>
      <c r="H74" s="248"/>
      <c r="I74" s="316"/>
      <c r="J74" s="176"/>
    </row>
    <row r="75" spans="1:10" ht="12.75" customHeight="1" thickBot="1">
      <c r="A75" s="326"/>
      <c r="B75" s="327"/>
      <c r="C75" s="328" t="s">
        <v>182</v>
      </c>
      <c r="D75" s="329"/>
      <c r="E75" s="329"/>
      <c r="F75" s="329"/>
      <c r="G75" s="330"/>
      <c r="H75" s="330"/>
      <c r="I75" s="331"/>
      <c r="J75" s="176"/>
    </row>
    <row r="76" spans="1:10" ht="0.75" customHeight="1" hidden="1">
      <c r="A76" s="176"/>
      <c r="B76" s="176"/>
      <c r="C76" s="292"/>
      <c r="D76" s="176"/>
      <c r="E76" s="176"/>
      <c r="F76" s="176"/>
      <c r="G76" s="176"/>
      <c r="H76" s="176"/>
      <c r="I76" s="176"/>
      <c r="J76" s="176"/>
    </row>
    <row r="77" spans="1:17" ht="13.5" customHeight="1">
      <c r="A77" s="176"/>
      <c r="B77" s="176"/>
      <c r="C77" s="175" t="s">
        <v>394</v>
      </c>
      <c r="D77" s="175" t="s">
        <v>395</v>
      </c>
      <c r="E77" s="176"/>
      <c r="F77" s="177"/>
      <c r="G77" s="396" t="s">
        <v>365</v>
      </c>
      <c r="H77" s="396"/>
      <c r="I77" s="396"/>
      <c r="J77" s="396"/>
      <c r="K77" s="80"/>
      <c r="L77" s="165"/>
      <c r="M77" s="165"/>
      <c r="N77" s="350"/>
      <c r="O77" s="350"/>
      <c r="P77" s="350"/>
      <c r="Q77" s="350"/>
    </row>
    <row r="78" spans="1:17" ht="15.75">
      <c r="A78" s="176"/>
      <c r="B78" s="176"/>
      <c r="C78" s="176" t="s">
        <v>417</v>
      </c>
      <c r="D78" s="176" t="s">
        <v>402</v>
      </c>
      <c r="E78" s="176"/>
      <c r="F78" s="177"/>
      <c r="G78" s="397" t="s">
        <v>397</v>
      </c>
      <c r="H78" s="397"/>
      <c r="I78" s="397"/>
      <c r="J78" s="397"/>
      <c r="K78" s="80"/>
      <c r="L78" s="165"/>
      <c r="M78" s="165"/>
      <c r="N78" s="343"/>
      <c r="O78" s="343"/>
      <c r="P78" s="343"/>
      <c r="Q78" s="343"/>
    </row>
    <row r="79" spans="1:17" ht="15.75">
      <c r="A79" s="176"/>
      <c r="B79" s="176"/>
      <c r="C79" s="176" t="s">
        <v>399</v>
      </c>
      <c r="D79" s="177"/>
      <c r="E79" s="177"/>
      <c r="F79" s="177"/>
      <c r="G79" s="398" t="s">
        <v>398</v>
      </c>
      <c r="H79" s="398"/>
      <c r="I79" s="398"/>
      <c r="J79" s="398"/>
      <c r="K79" s="165"/>
      <c r="L79" s="165"/>
      <c r="M79" s="165"/>
      <c r="N79" s="344"/>
      <c r="O79" s="344"/>
      <c r="P79" s="344"/>
      <c r="Q79" s="344"/>
    </row>
    <row r="80" spans="1:17" ht="15.75">
      <c r="A80" s="176"/>
      <c r="B80" s="176"/>
      <c r="C80" s="395" t="s">
        <v>401</v>
      </c>
      <c r="D80" s="395"/>
      <c r="E80" s="178"/>
      <c r="F80" s="178"/>
      <c r="G80" s="179"/>
      <c r="H80" s="179"/>
      <c r="I80" s="179"/>
      <c r="J80" s="179"/>
      <c r="K80" s="165"/>
      <c r="L80" s="165"/>
      <c r="M80" s="165"/>
      <c r="N80"/>
      <c r="O80"/>
      <c r="P80"/>
      <c r="Q80"/>
    </row>
    <row r="81" spans="3:17" ht="15.75">
      <c r="C81" s="114"/>
      <c r="D81" s="91"/>
      <c r="E81" s="91"/>
      <c r="F81" s="91"/>
      <c r="G81" s="165"/>
      <c r="H81" s="165"/>
      <c r="I81" s="165"/>
      <c r="J81" s="165"/>
      <c r="K81" s="165"/>
      <c r="L81" s="165"/>
      <c r="M81" s="165"/>
      <c r="N81"/>
      <c r="O81"/>
      <c r="P81"/>
      <c r="Q81"/>
    </row>
    <row r="82" spans="3:17" ht="15.75">
      <c r="C82" s="4"/>
      <c r="D82" s="3"/>
      <c r="E82" s="29"/>
      <c r="F82" s="29"/>
      <c r="G82" s="165"/>
      <c r="H82" s="165"/>
      <c r="I82" s="165"/>
      <c r="J82" s="165"/>
      <c r="K82" s="165"/>
      <c r="L82" s="165"/>
      <c r="M82" s="165"/>
      <c r="N82"/>
      <c r="O82"/>
      <c r="P82"/>
      <c r="Q82"/>
    </row>
    <row r="83" spans="3:17" ht="15.75">
      <c r="C83"/>
      <c r="D83"/>
      <c r="E83"/>
      <c r="F83"/>
      <c r="G83" s="165"/>
      <c r="H83" s="165"/>
      <c r="I83" s="165"/>
      <c r="J83" s="165"/>
      <c r="K83" s="165"/>
      <c r="L83" s="165"/>
      <c r="M83" s="165"/>
      <c r="N83"/>
      <c r="O83"/>
      <c r="P83"/>
      <c r="Q83"/>
    </row>
  </sheetData>
  <sheetProtection/>
  <mergeCells count="14">
    <mergeCell ref="A2:H2"/>
    <mergeCell ref="A5:A6"/>
    <mergeCell ref="B5:B6"/>
    <mergeCell ref="C5:C6"/>
    <mergeCell ref="G5:I5"/>
    <mergeCell ref="D5:D6"/>
    <mergeCell ref="E5:F5"/>
    <mergeCell ref="N77:Q77"/>
    <mergeCell ref="N78:Q78"/>
    <mergeCell ref="N79:Q79"/>
    <mergeCell ref="C80:D80"/>
    <mergeCell ref="G77:J77"/>
    <mergeCell ref="G78:J78"/>
    <mergeCell ref="G79:J79"/>
  </mergeCells>
  <printOptions/>
  <pageMargins left="0.7480314960629921" right="0.3937007874015748" top="0.11811023622047245" bottom="0.03937007874015748" header="0.3937007874015748" footer="0.1968503937007874"/>
  <pageSetup horizontalDpi="600" verticalDpi="600" orientation="portrait" paperSize="9" scale="55" r:id="rId1"/>
  <headerFooter alignWithMargins="0"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195"/>
  <sheetViews>
    <sheetView zoomScalePageLayoutView="0" workbookViewId="0" topLeftCell="A34">
      <selection activeCell="J42" sqref="J42"/>
    </sheetView>
  </sheetViews>
  <sheetFormatPr defaultColWidth="9.140625" defaultRowHeight="12.75"/>
  <cols>
    <col min="1" max="1" width="2.8515625" style="0" customWidth="1"/>
    <col min="2" max="2" width="3.28125" style="0" customWidth="1"/>
    <col min="3" max="3" width="3.57421875" style="0" customWidth="1"/>
    <col min="4" max="4" width="5.00390625" style="0" customWidth="1"/>
    <col min="5" max="5" width="25.140625" style="0" customWidth="1"/>
    <col min="6" max="6" width="4.28125" style="0" customWidth="1"/>
    <col min="7" max="7" width="7.421875" style="0" hidden="1" customWidth="1"/>
    <col min="8" max="8" width="6.7109375" style="0" hidden="1" customWidth="1"/>
    <col min="9" max="9" width="6.421875" style="0" hidden="1" customWidth="1"/>
    <col min="10" max="10" width="7.28125" style="0" customWidth="1"/>
    <col min="11" max="11" width="6.421875" style="0" customWidth="1"/>
    <col min="12" max="12" width="8.140625" style="0" customWidth="1"/>
    <col min="13" max="13" width="10.421875" style="0" customWidth="1"/>
    <col min="14" max="14" width="8.28125" style="0" customWidth="1"/>
    <col min="15" max="16" width="8.140625" style="0" customWidth="1"/>
    <col min="17" max="17" width="7.421875" style="0" customWidth="1"/>
    <col min="18" max="18" width="7.28125" style="0" bestFit="1" customWidth="1"/>
    <col min="19" max="19" width="9.00390625" style="0" customWidth="1"/>
  </cols>
  <sheetData>
    <row r="1" spans="1:14" ht="15.75">
      <c r="A1" s="84" t="s">
        <v>352</v>
      </c>
      <c r="B1" s="85"/>
      <c r="C1" s="86"/>
      <c r="D1" s="85"/>
      <c r="E1" s="87"/>
      <c r="F1" s="6"/>
      <c r="G1" s="21"/>
      <c r="H1" s="21"/>
      <c r="I1" s="25"/>
      <c r="J1" s="25"/>
      <c r="K1" s="14"/>
      <c r="L1" s="14"/>
      <c r="M1" s="14"/>
      <c r="N1" s="14"/>
    </row>
    <row r="2" spans="1:14" ht="15.75">
      <c r="A2" s="84" t="s">
        <v>359</v>
      </c>
      <c r="B2" s="85"/>
      <c r="C2" s="86"/>
      <c r="D2" s="85"/>
      <c r="E2" s="87"/>
      <c r="F2" s="6"/>
      <c r="G2" s="21"/>
      <c r="H2" s="21"/>
      <c r="I2" s="449"/>
      <c r="J2" s="449"/>
      <c r="K2" s="449"/>
      <c r="L2" s="449"/>
      <c r="M2" s="449"/>
      <c r="N2" s="449"/>
    </row>
    <row r="3" spans="1:14" ht="16.5" customHeight="1">
      <c r="A3" s="84" t="s">
        <v>409</v>
      </c>
      <c r="B3" s="162"/>
      <c r="C3" s="162"/>
      <c r="D3" s="162"/>
      <c r="E3" s="162"/>
      <c r="F3" s="6"/>
      <c r="G3" s="21"/>
      <c r="H3" s="21"/>
      <c r="I3" s="7"/>
      <c r="J3" s="7"/>
      <c r="K3" s="14"/>
      <c r="L3" s="14"/>
      <c r="M3" s="14"/>
      <c r="N3" s="14"/>
    </row>
    <row r="4" spans="1:19" ht="15.75">
      <c r="A4" s="162" t="s">
        <v>385</v>
      </c>
      <c r="B4" s="162"/>
      <c r="C4" s="162"/>
      <c r="D4" s="162"/>
      <c r="E4" s="162"/>
      <c r="F4" s="6"/>
      <c r="G4" s="21"/>
      <c r="H4" s="21"/>
      <c r="I4" s="7"/>
      <c r="J4" s="7"/>
      <c r="K4" s="14"/>
      <c r="L4" s="14"/>
      <c r="M4" s="14"/>
      <c r="N4" s="14"/>
      <c r="R4" s="200" t="s">
        <v>410</v>
      </c>
      <c r="S4" s="161"/>
    </row>
    <row r="5" spans="1:14" ht="15.75">
      <c r="A5" s="8"/>
      <c r="B5" s="8"/>
      <c r="C5" s="8"/>
      <c r="D5" s="8"/>
      <c r="E5" s="9"/>
      <c r="F5" s="10"/>
      <c r="G5" s="22"/>
      <c r="H5" s="22"/>
      <c r="I5" s="11"/>
      <c r="J5" s="11"/>
      <c r="K5" s="19"/>
      <c r="L5" s="19"/>
      <c r="M5" s="19"/>
      <c r="N5" s="19"/>
    </row>
    <row r="6" spans="1:17" ht="20.25" customHeight="1">
      <c r="A6" s="454" t="s">
        <v>351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</row>
    <row r="7" spans="1:17" ht="20.25" customHeight="1">
      <c r="A7" s="109"/>
      <c r="B7" s="454" t="s">
        <v>386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</row>
    <row r="8" spans="1:14" ht="20.25" customHeight="1">
      <c r="A8" s="109"/>
      <c r="B8" s="109"/>
      <c r="C8" s="109"/>
      <c r="D8" s="109"/>
      <c r="E8" s="412" t="s">
        <v>356</v>
      </c>
      <c r="F8" s="412"/>
      <c r="G8" s="412"/>
      <c r="H8" s="412"/>
      <c r="I8" s="412"/>
      <c r="J8" s="412"/>
      <c r="K8" s="412"/>
      <c r="L8" s="412"/>
      <c r="M8" s="412"/>
      <c r="N8" s="412"/>
    </row>
    <row r="9" spans="1:19" ht="15">
      <c r="A9" s="421" t="s">
        <v>381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3"/>
    </row>
    <row r="10" spans="1:19" ht="39.75" customHeight="1">
      <c r="A10" s="455"/>
      <c r="B10" s="456"/>
      <c r="C10" s="457"/>
      <c r="D10" s="452" t="s">
        <v>49</v>
      </c>
      <c r="E10" s="453"/>
      <c r="F10" s="418" t="s">
        <v>63</v>
      </c>
      <c r="G10" s="413" t="s">
        <v>190</v>
      </c>
      <c r="H10" s="413"/>
      <c r="I10" s="414"/>
      <c r="J10" s="418" t="s">
        <v>407</v>
      </c>
      <c r="K10" s="414" t="s">
        <v>411</v>
      </c>
      <c r="L10" s="450"/>
      <c r="M10" s="451"/>
      <c r="N10" s="414" t="s">
        <v>406</v>
      </c>
      <c r="O10" s="450"/>
      <c r="P10" s="450"/>
      <c r="Q10" s="450"/>
      <c r="R10" s="424" t="s">
        <v>8</v>
      </c>
      <c r="S10" s="424" t="s">
        <v>8</v>
      </c>
    </row>
    <row r="11" spans="1:19" ht="17.25" customHeight="1">
      <c r="A11" s="455"/>
      <c r="B11" s="456"/>
      <c r="C11" s="457"/>
      <c r="D11" s="452"/>
      <c r="E11" s="453"/>
      <c r="F11" s="418"/>
      <c r="G11" s="415" t="s">
        <v>64</v>
      </c>
      <c r="H11" s="416"/>
      <c r="I11" s="417" t="s">
        <v>1</v>
      </c>
      <c r="J11" s="418"/>
      <c r="K11" s="415" t="s">
        <v>0</v>
      </c>
      <c r="L11" s="416"/>
      <c r="M11" s="417" t="s">
        <v>396</v>
      </c>
      <c r="N11" s="419" t="s">
        <v>367</v>
      </c>
      <c r="O11" s="420"/>
      <c r="P11" s="420"/>
      <c r="Q11" s="420"/>
      <c r="R11" s="425"/>
      <c r="S11" s="425"/>
    </row>
    <row r="12" spans="1:19" ht="69.75" customHeight="1">
      <c r="A12" s="458"/>
      <c r="B12" s="459"/>
      <c r="C12" s="460"/>
      <c r="D12" s="414"/>
      <c r="E12" s="451"/>
      <c r="F12" s="413"/>
      <c r="G12" s="180" t="s">
        <v>326</v>
      </c>
      <c r="H12" s="180" t="s">
        <v>346</v>
      </c>
      <c r="I12" s="413"/>
      <c r="J12" s="413"/>
      <c r="K12" s="180" t="s">
        <v>413</v>
      </c>
      <c r="L12" s="180" t="s">
        <v>412</v>
      </c>
      <c r="M12" s="413"/>
      <c r="N12" s="181" t="s">
        <v>2</v>
      </c>
      <c r="O12" s="182" t="s">
        <v>3</v>
      </c>
      <c r="P12" s="182" t="s">
        <v>4</v>
      </c>
      <c r="Q12" s="183" t="s">
        <v>405</v>
      </c>
      <c r="R12" s="182" t="s">
        <v>379</v>
      </c>
      <c r="S12" s="184" t="s">
        <v>382</v>
      </c>
    </row>
    <row r="13" spans="1:19" ht="36" customHeight="1">
      <c r="A13" s="185">
        <v>0</v>
      </c>
      <c r="B13" s="434">
        <v>1</v>
      </c>
      <c r="C13" s="434"/>
      <c r="D13" s="435">
        <v>2</v>
      </c>
      <c r="E13" s="435"/>
      <c r="F13" s="186">
        <v>3</v>
      </c>
      <c r="G13" s="186">
        <v>4</v>
      </c>
      <c r="H13" s="186" t="s">
        <v>327</v>
      </c>
      <c r="I13" s="186">
        <v>5</v>
      </c>
      <c r="J13" s="186" t="s">
        <v>368</v>
      </c>
      <c r="K13" s="186">
        <v>4</v>
      </c>
      <c r="L13" s="187" t="s">
        <v>327</v>
      </c>
      <c r="M13" s="187">
        <v>5</v>
      </c>
      <c r="N13" s="187" t="s">
        <v>369</v>
      </c>
      <c r="O13" s="182" t="s">
        <v>370</v>
      </c>
      <c r="P13" s="182" t="s">
        <v>371</v>
      </c>
      <c r="Q13" s="183" t="s">
        <v>372</v>
      </c>
      <c r="R13" s="182">
        <v>7</v>
      </c>
      <c r="S13" s="182">
        <v>8</v>
      </c>
    </row>
    <row r="14" spans="1:19" ht="24" customHeight="1">
      <c r="A14" s="185" t="s">
        <v>28</v>
      </c>
      <c r="B14" s="166"/>
      <c r="C14" s="166"/>
      <c r="D14" s="427" t="s">
        <v>270</v>
      </c>
      <c r="E14" s="428"/>
      <c r="F14" s="116">
        <v>1</v>
      </c>
      <c r="G14" s="117">
        <v>0</v>
      </c>
      <c r="H14" s="118">
        <f>SUM(H15+H35+H41)</f>
        <v>845</v>
      </c>
      <c r="I14" s="118">
        <f>SUM(I15+I35+I41)</f>
        <v>819.8799999999999</v>
      </c>
      <c r="J14" s="119">
        <f>SUM(J15+J35+J41)</f>
        <v>867.5799999999999</v>
      </c>
      <c r="K14" s="119">
        <f>SUM(K15+K35+K41)</f>
        <v>0</v>
      </c>
      <c r="L14" s="120">
        <f aca="true" t="shared" si="0" ref="L14:Q14">SUM(L15+L35+L41)</f>
        <v>880.51</v>
      </c>
      <c r="M14" s="188">
        <f t="shared" si="0"/>
        <v>915.33</v>
      </c>
      <c r="N14" s="120">
        <f t="shared" si="0"/>
        <v>201.75</v>
      </c>
      <c r="O14" s="120">
        <f t="shared" si="0"/>
        <v>423.5</v>
      </c>
      <c r="P14" s="123">
        <f t="shared" si="0"/>
        <v>725.25</v>
      </c>
      <c r="Q14" s="123">
        <f t="shared" si="0"/>
        <v>972</v>
      </c>
      <c r="R14" s="129">
        <f>SUM(Q14/M14)%</f>
        <v>0.01061912097276392</v>
      </c>
      <c r="S14" s="121">
        <f>SUM(M14/J14)%</f>
        <v>0.010550381521012474</v>
      </c>
    </row>
    <row r="15" spans="1:19" ht="40.5" customHeight="1">
      <c r="A15" s="426"/>
      <c r="B15" s="122">
        <v>1</v>
      </c>
      <c r="C15" s="166"/>
      <c r="D15" s="427" t="s">
        <v>336</v>
      </c>
      <c r="E15" s="428"/>
      <c r="F15" s="116">
        <v>2</v>
      </c>
      <c r="G15" s="117">
        <v>0</v>
      </c>
      <c r="H15" s="118">
        <f aca="true" t="shared" si="1" ref="H15:Q15">SUM(H16+H21+H22+H25+H26+H27)</f>
        <v>845</v>
      </c>
      <c r="I15" s="118">
        <f t="shared" si="1"/>
        <v>819.8799999999999</v>
      </c>
      <c r="J15" s="119">
        <f t="shared" si="1"/>
        <v>867.5799999999999</v>
      </c>
      <c r="K15" s="119">
        <f t="shared" si="1"/>
        <v>0</v>
      </c>
      <c r="L15" s="120">
        <f t="shared" si="1"/>
        <v>880.5</v>
      </c>
      <c r="M15" s="118">
        <f t="shared" si="1"/>
        <v>915.33</v>
      </c>
      <c r="N15" s="120">
        <f t="shared" si="1"/>
        <v>201.75</v>
      </c>
      <c r="O15" s="120">
        <f t="shared" si="1"/>
        <v>423.5</v>
      </c>
      <c r="P15" s="123">
        <f t="shared" si="1"/>
        <v>725.25</v>
      </c>
      <c r="Q15" s="123">
        <f t="shared" si="1"/>
        <v>972</v>
      </c>
      <c r="R15" s="129">
        <f>SUM(Q15/M15)%</f>
        <v>0.01061912097276392</v>
      </c>
      <c r="S15" s="121">
        <f>SUM(M15/J15)%</f>
        <v>0.010550381521012474</v>
      </c>
    </row>
    <row r="16" spans="1:19" ht="23.25" customHeight="1">
      <c r="A16" s="426"/>
      <c r="B16" s="429"/>
      <c r="C16" s="166" t="s">
        <v>29</v>
      </c>
      <c r="D16" s="430" t="s">
        <v>215</v>
      </c>
      <c r="E16" s="430"/>
      <c r="F16" s="116">
        <v>3</v>
      </c>
      <c r="G16" s="117">
        <v>0</v>
      </c>
      <c r="H16" s="118">
        <f>SUM(H17+H18+H19+H20)</f>
        <v>842</v>
      </c>
      <c r="I16" s="118">
        <f>SUM(I17+I18+I19+I20)</f>
        <v>815.6099999999999</v>
      </c>
      <c r="J16" s="119">
        <f>SUM(J17+J18+J19+J20)</f>
        <v>860.02</v>
      </c>
      <c r="K16" s="119">
        <f>SUM(K17+K18+K19+K20)</f>
        <v>0</v>
      </c>
      <c r="L16" s="120">
        <f aca="true" t="shared" si="2" ref="L16:Q16">SUM(L17+L18+L19+L20)</f>
        <v>877</v>
      </c>
      <c r="M16" s="118">
        <f t="shared" si="2"/>
        <v>907.51</v>
      </c>
      <c r="N16" s="120">
        <f t="shared" si="2"/>
        <v>200.25</v>
      </c>
      <c r="O16" s="120">
        <f t="shared" si="2"/>
        <v>420.5</v>
      </c>
      <c r="P16" s="123">
        <f t="shared" si="2"/>
        <v>720.75</v>
      </c>
      <c r="Q16" s="123">
        <f t="shared" si="2"/>
        <v>966</v>
      </c>
      <c r="R16" s="129">
        <f>SUM(Q16/M16)%</f>
        <v>0.010644510804288658</v>
      </c>
      <c r="S16" s="121">
        <f>SUM(M16/J16)%</f>
        <v>0.01055219646054743</v>
      </c>
    </row>
    <row r="17" spans="1:19" ht="15" customHeight="1">
      <c r="A17" s="426"/>
      <c r="B17" s="429"/>
      <c r="C17" s="166"/>
      <c r="D17" s="169" t="s">
        <v>157</v>
      </c>
      <c r="E17" s="169" t="s">
        <v>70</v>
      </c>
      <c r="F17" s="116">
        <v>4</v>
      </c>
      <c r="G17" s="117">
        <v>0</v>
      </c>
      <c r="H17" s="118">
        <v>0</v>
      </c>
      <c r="I17" s="118">
        <v>0</v>
      </c>
      <c r="J17" s="120">
        <v>0</v>
      </c>
      <c r="K17" s="120">
        <v>0</v>
      </c>
      <c r="L17" s="120">
        <v>0</v>
      </c>
      <c r="M17" s="120">
        <v>0</v>
      </c>
      <c r="N17" s="123">
        <v>0</v>
      </c>
      <c r="O17" s="123">
        <v>0</v>
      </c>
      <c r="P17" s="123">
        <v>0</v>
      </c>
      <c r="Q17" s="123">
        <v>0</v>
      </c>
      <c r="R17" s="129">
        <v>0</v>
      </c>
      <c r="S17" s="121">
        <v>0</v>
      </c>
    </row>
    <row r="18" spans="1:19" ht="18" customHeight="1">
      <c r="A18" s="426"/>
      <c r="B18" s="429"/>
      <c r="C18" s="166"/>
      <c r="D18" s="169" t="s">
        <v>158</v>
      </c>
      <c r="E18" s="169" t="s">
        <v>71</v>
      </c>
      <c r="F18" s="116">
        <v>5</v>
      </c>
      <c r="G18" s="117">
        <v>0</v>
      </c>
      <c r="H18" s="118">
        <v>77</v>
      </c>
      <c r="I18" s="118">
        <v>44.93</v>
      </c>
      <c r="J18" s="120">
        <v>0</v>
      </c>
      <c r="K18" s="120">
        <v>0</v>
      </c>
      <c r="L18" s="120">
        <v>0</v>
      </c>
      <c r="M18" s="120">
        <v>0</v>
      </c>
      <c r="N18" s="123">
        <v>0</v>
      </c>
      <c r="O18" s="123">
        <v>0</v>
      </c>
      <c r="P18" s="123">
        <v>0</v>
      </c>
      <c r="Q18" s="123">
        <v>0</v>
      </c>
      <c r="R18" s="129">
        <v>0</v>
      </c>
      <c r="S18" s="121">
        <v>0</v>
      </c>
    </row>
    <row r="19" spans="1:19" ht="22.5" customHeight="1">
      <c r="A19" s="426"/>
      <c r="B19" s="429"/>
      <c r="C19" s="166"/>
      <c r="D19" s="169" t="s">
        <v>237</v>
      </c>
      <c r="E19" s="169" t="s">
        <v>354</v>
      </c>
      <c r="F19" s="116">
        <v>6</v>
      </c>
      <c r="G19" s="117">
        <v>0</v>
      </c>
      <c r="H19" s="118">
        <v>765</v>
      </c>
      <c r="I19" s="118">
        <v>769.28</v>
      </c>
      <c r="J19" s="119">
        <v>857.84</v>
      </c>
      <c r="K19" s="119">
        <v>0</v>
      </c>
      <c r="L19" s="120">
        <v>875</v>
      </c>
      <c r="M19" s="131">
        <v>906.18</v>
      </c>
      <c r="N19" s="120">
        <v>200</v>
      </c>
      <c r="O19" s="120">
        <v>420</v>
      </c>
      <c r="P19" s="132">
        <v>720</v>
      </c>
      <c r="Q19" s="123">
        <v>965</v>
      </c>
      <c r="R19" s="129">
        <f>SUM(Q19/M19)%</f>
        <v>0.010649098413118807</v>
      </c>
      <c r="S19" s="121">
        <f>SUM(M19/J19)%</f>
        <v>0.01056350834654481</v>
      </c>
    </row>
    <row r="20" spans="1:19" ht="15.75" customHeight="1">
      <c r="A20" s="426"/>
      <c r="B20" s="429"/>
      <c r="C20" s="166"/>
      <c r="D20" s="169" t="s">
        <v>238</v>
      </c>
      <c r="E20" s="169" t="s">
        <v>353</v>
      </c>
      <c r="F20" s="116">
        <v>7</v>
      </c>
      <c r="G20" s="117">
        <v>0</v>
      </c>
      <c r="H20" s="118">
        <v>0</v>
      </c>
      <c r="I20" s="118">
        <v>1.4</v>
      </c>
      <c r="J20" s="119">
        <v>2.18</v>
      </c>
      <c r="K20" s="119">
        <v>0</v>
      </c>
      <c r="L20" s="120">
        <v>2</v>
      </c>
      <c r="M20" s="189">
        <v>1.33</v>
      </c>
      <c r="N20" s="120">
        <v>0.25</v>
      </c>
      <c r="O20" s="120">
        <v>0.5</v>
      </c>
      <c r="P20" s="131">
        <v>0.75</v>
      </c>
      <c r="Q20" s="123">
        <v>1</v>
      </c>
      <c r="R20" s="129">
        <f>SUM(Q20/M20)%</f>
        <v>0.007518796992481203</v>
      </c>
      <c r="S20" s="121">
        <f>SUM(M20/J20)%</f>
        <v>0.0061009174311926605</v>
      </c>
    </row>
    <row r="21" spans="1:19" ht="16.5" customHeight="1">
      <c r="A21" s="426"/>
      <c r="B21" s="429"/>
      <c r="C21" s="166" t="s">
        <v>30</v>
      </c>
      <c r="D21" s="427" t="s">
        <v>31</v>
      </c>
      <c r="E21" s="428"/>
      <c r="F21" s="116">
        <v>8</v>
      </c>
      <c r="G21" s="117">
        <v>0</v>
      </c>
      <c r="H21" s="118">
        <v>0</v>
      </c>
      <c r="I21" s="118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1">
        <v>0</v>
      </c>
      <c r="S21" s="121">
        <v>0</v>
      </c>
    </row>
    <row r="22" spans="1:19" ht="34.5" customHeight="1">
      <c r="A22" s="426"/>
      <c r="B22" s="429"/>
      <c r="C22" s="166" t="s">
        <v>32</v>
      </c>
      <c r="D22" s="430" t="s">
        <v>264</v>
      </c>
      <c r="E22" s="430"/>
      <c r="F22" s="116">
        <v>9</v>
      </c>
      <c r="G22" s="117">
        <f aca="true" t="shared" si="3" ref="G22:P22">SUM(G23+G24)</f>
        <v>0</v>
      </c>
      <c r="H22" s="118">
        <f t="shared" si="3"/>
        <v>0</v>
      </c>
      <c r="I22" s="118">
        <f t="shared" si="3"/>
        <v>0</v>
      </c>
      <c r="J22" s="119">
        <f t="shared" si="3"/>
        <v>0</v>
      </c>
      <c r="K22" s="119">
        <f t="shared" si="3"/>
        <v>0</v>
      </c>
      <c r="L22" s="119">
        <f t="shared" si="3"/>
        <v>0</v>
      </c>
      <c r="M22" s="119">
        <f t="shared" si="3"/>
        <v>0</v>
      </c>
      <c r="N22" s="119">
        <f t="shared" si="3"/>
        <v>0</v>
      </c>
      <c r="O22" s="119">
        <f t="shared" si="3"/>
        <v>0</v>
      </c>
      <c r="P22" s="119">
        <f t="shared" si="3"/>
        <v>0</v>
      </c>
      <c r="Q22" s="120">
        <f>SUM(Q23+Q24)</f>
        <v>0</v>
      </c>
      <c r="R22" s="121">
        <v>0</v>
      </c>
      <c r="S22" s="121">
        <v>0</v>
      </c>
    </row>
    <row r="23" spans="1:19" ht="24" customHeight="1">
      <c r="A23" s="426"/>
      <c r="B23" s="429"/>
      <c r="C23" s="429"/>
      <c r="D23" s="170" t="s">
        <v>19</v>
      </c>
      <c r="E23" s="171" t="s">
        <v>252</v>
      </c>
      <c r="F23" s="116">
        <v>10</v>
      </c>
      <c r="G23" s="117">
        <v>0</v>
      </c>
      <c r="H23" s="118">
        <v>0</v>
      </c>
      <c r="I23" s="118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1">
        <v>0</v>
      </c>
      <c r="S23" s="121">
        <v>0</v>
      </c>
    </row>
    <row r="24" spans="1:19" ht="23.25" customHeight="1">
      <c r="A24" s="426"/>
      <c r="B24" s="429"/>
      <c r="C24" s="429"/>
      <c r="D24" s="170" t="s">
        <v>20</v>
      </c>
      <c r="E24" s="171" t="s">
        <v>33</v>
      </c>
      <c r="F24" s="116">
        <v>11</v>
      </c>
      <c r="G24" s="117">
        <v>0</v>
      </c>
      <c r="H24" s="118">
        <v>0</v>
      </c>
      <c r="I24" s="118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1">
        <v>0</v>
      </c>
      <c r="S24" s="121">
        <v>0</v>
      </c>
    </row>
    <row r="25" spans="1:19" ht="15" customHeight="1">
      <c r="A25" s="426"/>
      <c r="B25" s="429"/>
      <c r="C25" s="166" t="s">
        <v>34</v>
      </c>
      <c r="D25" s="430" t="s">
        <v>253</v>
      </c>
      <c r="E25" s="430"/>
      <c r="F25" s="116">
        <v>12</v>
      </c>
      <c r="G25" s="117">
        <v>0</v>
      </c>
      <c r="H25" s="118">
        <v>0</v>
      </c>
      <c r="I25" s="118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1">
        <v>0</v>
      </c>
      <c r="S25" s="121">
        <v>0</v>
      </c>
    </row>
    <row r="26" spans="1:19" ht="24.75" customHeight="1">
      <c r="A26" s="426"/>
      <c r="B26" s="429"/>
      <c r="C26" s="166" t="s">
        <v>35</v>
      </c>
      <c r="D26" s="430" t="s">
        <v>129</v>
      </c>
      <c r="E26" s="430"/>
      <c r="F26" s="116">
        <v>13</v>
      </c>
      <c r="G26" s="117">
        <v>0</v>
      </c>
      <c r="H26" s="118">
        <v>0</v>
      </c>
      <c r="I26" s="118">
        <v>0</v>
      </c>
      <c r="J26" s="120">
        <v>0</v>
      </c>
      <c r="K26" s="120">
        <v>0</v>
      </c>
      <c r="L26" s="120">
        <v>0</v>
      </c>
      <c r="M26" s="120">
        <v>3.25</v>
      </c>
      <c r="N26" s="120">
        <v>0</v>
      </c>
      <c r="O26" s="120">
        <v>0</v>
      </c>
      <c r="P26" s="120">
        <v>0</v>
      </c>
      <c r="Q26" s="120">
        <v>0</v>
      </c>
      <c r="R26" s="121">
        <v>0</v>
      </c>
      <c r="S26" s="121">
        <v>0</v>
      </c>
    </row>
    <row r="27" spans="1:19" ht="33" customHeight="1">
      <c r="A27" s="426"/>
      <c r="B27" s="166"/>
      <c r="C27" s="166" t="s">
        <v>40</v>
      </c>
      <c r="D27" s="431" t="s">
        <v>283</v>
      </c>
      <c r="E27" s="432"/>
      <c r="F27" s="116">
        <v>14</v>
      </c>
      <c r="G27" s="117">
        <f>SUM(G29+G28+G32+G33+G34)</f>
        <v>0</v>
      </c>
      <c r="H27" s="118">
        <f>SUM(H29+H28+H32+H33+H34)</f>
        <v>3</v>
      </c>
      <c r="I27" s="118">
        <f>SUM(I29+I28+I32+I33+I34)</f>
        <v>4.27</v>
      </c>
      <c r="J27" s="119">
        <f>SUM(J29+J28+J32+J33+J34)</f>
        <v>7.56</v>
      </c>
      <c r="K27" s="119">
        <f>SUM(K29+K28+K32+K33+K34)</f>
        <v>0</v>
      </c>
      <c r="L27" s="120">
        <f aca="true" t="shared" si="4" ref="L27:Q27">SUM(L29+L28+L32+L33+L34)</f>
        <v>3.5</v>
      </c>
      <c r="M27" s="118">
        <f t="shared" si="4"/>
        <v>4.57</v>
      </c>
      <c r="N27" s="120">
        <f t="shared" si="4"/>
        <v>1.5</v>
      </c>
      <c r="O27" s="120">
        <f t="shared" si="4"/>
        <v>3</v>
      </c>
      <c r="P27" s="120">
        <f t="shared" si="4"/>
        <v>4.5</v>
      </c>
      <c r="Q27" s="120">
        <f t="shared" si="4"/>
        <v>6</v>
      </c>
      <c r="R27" s="121">
        <f>SUM(Q27/M27)%</f>
        <v>0.01312910284463895</v>
      </c>
      <c r="S27" s="121">
        <f>SUM(M27/J27)%</f>
        <v>0.006044973544973545</v>
      </c>
    </row>
    <row r="28" spans="1:19" ht="14.25" customHeight="1">
      <c r="A28" s="426"/>
      <c r="B28" s="166"/>
      <c r="C28" s="166"/>
      <c r="D28" s="167" t="s">
        <v>132</v>
      </c>
      <c r="E28" s="167" t="s">
        <v>130</v>
      </c>
      <c r="F28" s="116">
        <v>15</v>
      </c>
      <c r="G28" s="117">
        <v>0</v>
      </c>
      <c r="H28" s="118">
        <v>3</v>
      </c>
      <c r="I28" s="118">
        <v>4.27</v>
      </c>
      <c r="J28" s="120">
        <v>4.31</v>
      </c>
      <c r="K28" s="119">
        <f aca="true" t="shared" si="5" ref="G28:N29">SUM(K29+K30)</f>
        <v>0</v>
      </c>
      <c r="L28" s="120">
        <v>3.5</v>
      </c>
      <c r="M28" s="124">
        <v>4.57</v>
      </c>
      <c r="N28" s="120">
        <v>1.5</v>
      </c>
      <c r="O28" s="120">
        <v>3</v>
      </c>
      <c r="P28" s="125">
        <v>4.5</v>
      </c>
      <c r="Q28" s="120">
        <v>6</v>
      </c>
      <c r="R28" s="121">
        <f>SUM(Q28/M28)%</f>
        <v>0.01312910284463895</v>
      </c>
      <c r="S28" s="121">
        <f>SUM(M28/J28)%</f>
        <v>0.010603248259860792</v>
      </c>
    </row>
    <row r="29" spans="1:19" ht="32.25" customHeight="1">
      <c r="A29" s="426"/>
      <c r="B29" s="166"/>
      <c r="C29" s="166"/>
      <c r="D29" s="167" t="s">
        <v>216</v>
      </c>
      <c r="E29" s="167" t="s">
        <v>221</v>
      </c>
      <c r="F29" s="116">
        <v>16</v>
      </c>
      <c r="G29" s="117">
        <f t="shared" si="5"/>
        <v>0</v>
      </c>
      <c r="H29" s="118">
        <f t="shared" si="5"/>
        <v>0</v>
      </c>
      <c r="I29" s="118">
        <f t="shared" si="5"/>
        <v>0</v>
      </c>
      <c r="J29" s="119">
        <f t="shared" si="5"/>
        <v>0</v>
      </c>
      <c r="K29" s="119">
        <f t="shared" si="5"/>
        <v>0</v>
      </c>
      <c r="L29" s="119">
        <f t="shared" si="5"/>
        <v>0</v>
      </c>
      <c r="M29" s="119">
        <f t="shared" si="5"/>
        <v>0</v>
      </c>
      <c r="N29" s="119">
        <f t="shared" si="5"/>
        <v>0</v>
      </c>
      <c r="O29" s="119">
        <f>SUM(O30+O31)</f>
        <v>0</v>
      </c>
      <c r="P29" s="119">
        <f>SUM(P30+P31)</f>
        <v>0</v>
      </c>
      <c r="Q29" s="120">
        <f>SUM(Q30+Q31)</f>
        <v>0</v>
      </c>
      <c r="R29" s="121">
        <v>0</v>
      </c>
      <c r="S29" s="121">
        <v>0</v>
      </c>
    </row>
    <row r="30" spans="1:19" ht="13.5" customHeight="1">
      <c r="A30" s="426"/>
      <c r="B30" s="166"/>
      <c r="C30" s="166"/>
      <c r="D30" s="167"/>
      <c r="E30" s="167" t="s">
        <v>254</v>
      </c>
      <c r="F30" s="116">
        <v>17</v>
      </c>
      <c r="G30" s="117">
        <v>0</v>
      </c>
      <c r="H30" s="118">
        <v>0</v>
      </c>
      <c r="I30" s="118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1">
        <v>0</v>
      </c>
      <c r="S30" s="121">
        <v>0</v>
      </c>
    </row>
    <row r="31" spans="1:19" ht="13.5" customHeight="1">
      <c r="A31" s="426"/>
      <c r="B31" s="166"/>
      <c r="C31" s="166"/>
      <c r="D31" s="167"/>
      <c r="E31" s="167" t="s">
        <v>239</v>
      </c>
      <c r="F31" s="116">
        <v>18</v>
      </c>
      <c r="G31" s="117">
        <v>0</v>
      </c>
      <c r="H31" s="118">
        <v>0</v>
      </c>
      <c r="I31" s="118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1">
        <v>0</v>
      </c>
      <c r="S31" s="121">
        <v>0</v>
      </c>
    </row>
    <row r="32" spans="1:19" ht="21.75" customHeight="1">
      <c r="A32" s="426"/>
      <c r="B32" s="166"/>
      <c r="C32" s="166"/>
      <c r="D32" s="167" t="s">
        <v>218</v>
      </c>
      <c r="E32" s="167" t="s">
        <v>131</v>
      </c>
      <c r="F32" s="116">
        <v>19</v>
      </c>
      <c r="G32" s="117">
        <v>0</v>
      </c>
      <c r="H32" s="118">
        <v>0</v>
      </c>
      <c r="I32" s="118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1">
        <v>0</v>
      </c>
      <c r="S32" s="121">
        <v>0</v>
      </c>
    </row>
    <row r="33" spans="1:19" ht="21" customHeight="1">
      <c r="A33" s="426"/>
      <c r="B33" s="166"/>
      <c r="C33" s="166"/>
      <c r="D33" s="167" t="s">
        <v>219</v>
      </c>
      <c r="E33" s="167" t="s">
        <v>114</v>
      </c>
      <c r="F33" s="116">
        <v>20</v>
      </c>
      <c r="G33" s="117">
        <v>0</v>
      </c>
      <c r="H33" s="118">
        <v>0</v>
      </c>
      <c r="I33" s="118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1">
        <v>0</v>
      </c>
      <c r="S33" s="121">
        <v>0</v>
      </c>
    </row>
    <row r="34" spans="1:19" ht="12.75" customHeight="1">
      <c r="A34" s="426"/>
      <c r="B34" s="166"/>
      <c r="C34" s="166"/>
      <c r="D34" s="167" t="s">
        <v>220</v>
      </c>
      <c r="E34" s="167" t="s">
        <v>72</v>
      </c>
      <c r="F34" s="116">
        <v>21</v>
      </c>
      <c r="G34" s="117">
        <v>0</v>
      </c>
      <c r="H34" s="118">
        <v>0</v>
      </c>
      <c r="I34" s="118">
        <v>0</v>
      </c>
      <c r="J34" s="120">
        <v>3.25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1">
        <v>0</v>
      </c>
      <c r="S34" s="121">
        <v>0</v>
      </c>
    </row>
    <row r="35" spans="1:19" ht="32.25" customHeight="1">
      <c r="A35" s="426"/>
      <c r="B35" s="166">
        <v>2</v>
      </c>
      <c r="C35" s="166"/>
      <c r="D35" s="430" t="s">
        <v>271</v>
      </c>
      <c r="E35" s="430"/>
      <c r="F35" s="116">
        <v>22</v>
      </c>
      <c r="G35" s="117">
        <v>0</v>
      </c>
      <c r="H35" s="118">
        <f>SUM(H36+H37+H38+H39+H40)</f>
        <v>0</v>
      </c>
      <c r="I35" s="118">
        <f>SUM(I36+I37+I38+I39+I40)</f>
        <v>0</v>
      </c>
      <c r="J35" s="119">
        <f>SUM(J36+J37+J38+J39+J40)</f>
        <v>0</v>
      </c>
      <c r="K35" s="119">
        <v>0</v>
      </c>
      <c r="L35" s="120">
        <f aca="true" t="shared" si="6" ref="L35:Q35">SUM(L36+L37+L38+L39+L40)</f>
        <v>0.01</v>
      </c>
      <c r="M35" s="120">
        <f t="shared" si="6"/>
        <v>0</v>
      </c>
      <c r="N35" s="120">
        <f t="shared" si="6"/>
        <v>0</v>
      </c>
      <c r="O35" s="120">
        <f t="shared" si="6"/>
        <v>0</v>
      </c>
      <c r="P35" s="120">
        <f t="shared" si="6"/>
        <v>0</v>
      </c>
      <c r="Q35" s="120">
        <f t="shared" si="6"/>
        <v>0</v>
      </c>
      <c r="R35" s="121">
        <v>0</v>
      </c>
      <c r="S35" s="121">
        <v>0</v>
      </c>
    </row>
    <row r="36" spans="1:19" ht="15" customHeight="1">
      <c r="A36" s="426"/>
      <c r="B36" s="429"/>
      <c r="C36" s="166" t="s">
        <v>29</v>
      </c>
      <c r="D36" s="433" t="s">
        <v>36</v>
      </c>
      <c r="E36" s="433"/>
      <c r="F36" s="116">
        <v>23</v>
      </c>
      <c r="G36" s="117">
        <v>0</v>
      </c>
      <c r="H36" s="118">
        <v>0</v>
      </c>
      <c r="I36" s="118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1">
        <v>0</v>
      </c>
      <c r="S36" s="121">
        <v>0</v>
      </c>
    </row>
    <row r="37" spans="1:19" ht="12.75" customHeight="1">
      <c r="A37" s="426"/>
      <c r="B37" s="429"/>
      <c r="C37" s="166" t="s">
        <v>30</v>
      </c>
      <c r="D37" s="433" t="s">
        <v>73</v>
      </c>
      <c r="E37" s="433"/>
      <c r="F37" s="116">
        <v>24</v>
      </c>
      <c r="G37" s="117">
        <v>0</v>
      </c>
      <c r="H37" s="118">
        <v>0</v>
      </c>
      <c r="I37" s="118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1">
        <v>0</v>
      </c>
      <c r="S37" s="121">
        <v>0</v>
      </c>
    </row>
    <row r="38" spans="1:19" ht="12.75" customHeight="1">
      <c r="A38" s="426"/>
      <c r="B38" s="429"/>
      <c r="C38" s="166" t="s">
        <v>32</v>
      </c>
      <c r="D38" s="433" t="s">
        <v>74</v>
      </c>
      <c r="E38" s="433"/>
      <c r="F38" s="116">
        <v>25</v>
      </c>
      <c r="G38" s="117">
        <v>0</v>
      </c>
      <c r="H38" s="118">
        <v>0</v>
      </c>
      <c r="I38" s="118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1">
        <v>0</v>
      </c>
      <c r="S38" s="121">
        <v>0</v>
      </c>
    </row>
    <row r="39" spans="1:19" ht="13.5" customHeight="1">
      <c r="A39" s="426"/>
      <c r="B39" s="429"/>
      <c r="C39" s="166" t="s">
        <v>34</v>
      </c>
      <c r="D39" s="433" t="s">
        <v>37</v>
      </c>
      <c r="E39" s="433"/>
      <c r="F39" s="116">
        <v>26</v>
      </c>
      <c r="G39" s="117">
        <v>0</v>
      </c>
      <c r="H39" s="118">
        <v>0</v>
      </c>
      <c r="I39" s="118">
        <v>0</v>
      </c>
      <c r="J39" s="120">
        <v>0</v>
      </c>
      <c r="K39" s="120">
        <v>0</v>
      </c>
      <c r="L39" s="126">
        <v>0.01</v>
      </c>
      <c r="M39" s="120">
        <v>0</v>
      </c>
      <c r="N39" s="120">
        <v>0</v>
      </c>
      <c r="O39" s="120">
        <v>0</v>
      </c>
      <c r="P39" s="125">
        <v>0</v>
      </c>
      <c r="Q39" s="120">
        <v>0</v>
      </c>
      <c r="R39" s="121">
        <v>0</v>
      </c>
      <c r="S39" s="121">
        <v>0</v>
      </c>
    </row>
    <row r="40" spans="1:19" ht="14.25">
      <c r="A40" s="426"/>
      <c r="B40" s="429"/>
      <c r="C40" s="166" t="s">
        <v>35</v>
      </c>
      <c r="D40" s="433" t="s">
        <v>38</v>
      </c>
      <c r="E40" s="433"/>
      <c r="F40" s="116">
        <v>27</v>
      </c>
      <c r="G40" s="117">
        <v>0</v>
      </c>
      <c r="H40" s="118">
        <v>0</v>
      </c>
      <c r="I40" s="118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1">
        <v>0</v>
      </c>
      <c r="S40" s="121">
        <v>0</v>
      </c>
    </row>
    <row r="41" spans="1:19" ht="14.25">
      <c r="A41" s="426"/>
      <c r="B41" s="166">
        <v>3</v>
      </c>
      <c r="C41" s="166"/>
      <c r="D41" s="427" t="s">
        <v>9</v>
      </c>
      <c r="E41" s="428"/>
      <c r="F41" s="116">
        <v>28</v>
      </c>
      <c r="G41" s="117">
        <v>0</v>
      </c>
      <c r="H41" s="118">
        <v>0</v>
      </c>
      <c r="I41" s="118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1">
        <v>0</v>
      </c>
      <c r="S41" s="121">
        <v>0</v>
      </c>
    </row>
    <row r="42" spans="1:19" ht="24" customHeight="1">
      <c r="A42" s="185" t="s">
        <v>18</v>
      </c>
      <c r="B42" s="427" t="s">
        <v>321</v>
      </c>
      <c r="C42" s="436"/>
      <c r="D42" s="436"/>
      <c r="E42" s="428"/>
      <c r="F42" s="116">
        <v>29</v>
      </c>
      <c r="G42" s="117">
        <v>0</v>
      </c>
      <c r="H42" s="118">
        <f>SUM(H43+H150+H1633)</f>
        <v>773.34</v>
      </c>
      <c r="I42" s="118">
        <f>SUM(I43+I150+I1633)</f>
        <v>865.91</v>
      </c>
      <c r="J42" s="119">
        <f>SUM(J43+J150+J158)</f>
        <v>797.35</v>
      </c>
      <c r="K42" s="119">
        <f>SUM(K43+K150+K1633)</f>
        <v>0</v>
      </c>
      <c r="L42" s="120">
        <f aca="true" t="shared" si="7" ref="L42:Q42">SUM(L43+L150+L158)</f>
        <v>845.5</v>
      </c>
      <c r="M42" s="119">
        <f t="shared" si="7"/>
        <v>862.38</v>
      </c>
      <c r="N42" s="120">
        <f t="shared" si="7"/>
        <v>199.35</v>
      </c>
      <c r="O42" s="120">
        <f t="shared" si="7"/>
        <v>420.86</v>
      </c>
      <c r="P42" s="120">
        <f t="shared" si="7"/>
        <v>690.22</v>
      </c>
      <c r="Q42" s="120">
        <f t="shared" si="7"/>
        <v>941.5</v>
      </c>
      <c r="R42" s="121">
        <f>SUM(Q42/M42)%</f>
        <v>0.010917460980078389</v>
      </c>
      <c r="S42" s="121">
        <f>SUM(M42/J42)%</f>
        <v>0.010815576597479148</v>
      </c>
    </row>
    <row r="43" spans="1:19" ht="29.25" customHeight="1">
      <c r="A43" s="461" t="s">
        <v>21</v>
      </c>
      <c r="B43" s="166">
        <v>1</v>
      </c>
      <c r="C43" s="430" t="s">
        <v>309</v>
      </c>
      <c r="D43" s="430"/>
      <c r="E43" s="430"/>
      <c r="F43" s="116">
        <v>30</v>
      </c>
      <c r="G43" s="117">
        <v>0</v>
      </c>
      <c r="H43" s="118">
        <f>SUM(H44+H92+H99+H133)</f>
        <v>773.34</v>
      </c>
      <c r="I43" s="118">
        <f>SUM(I44+I92+I99+I133)</f>
        <v>864.67</v>
      </c>
      <c r="J43" s="119">
        <f>SUM(J44+J92+J99+J133)</f>
        <v>797.35</v>
      </c>
      <c r="K43" s="119">
        <v>0</v>
      </c>
      <c r="L43" s="120">
        <f aca="true" t="shared" si="8" ref="L43:Q43">SUM(L44+L92+L99+L133)</f>
        <v>845.5</v>
      </c>
      <c r="M43" s="118">
        <f t="shared" si="8"/>
        <v>862.38</v>
      </c>
      <c r="N43" s="120">
        <f t="shared" si="8"/>
        <v>199.35</v>
      </c>
      <c r="O43" s="120">
        <f t="shared" si="8"/>
        <v>420.86</v>
      </c>
      <c r="P43" s="120">
        <f t="shared" si="8"/>
        <v>690.22</v>
      </c>
      <c r="Q43" s="120">
        <f t="shared" si="8"/>
        <v>941.5</v>
      </c>
      <c r="R43" s="121">
        <f>SUM(Q43/M43)%</f>
        <v>0.010917460980078389</v>
      </c>
      <c r="S43" s="121">
        <f>SUM(M43/J43)%</f>
        <v>0.010815576597479148</v>
      </c>
    </row>
    <row r="44" spans="1:19" ht="24.75" customHeight="1">
      <c r="A44" s="462"/>
      <c r="B44" s="464"/>
      <c r="C44" s="430" t="s">
        <v>272</v>
      </c>
      <c r="D44" s="430"/>
      <c r="E44" s="430"/>
      <c r="F44" s="116">
        <v>31</v>
      </c>
      <c r="G44" s="117">
        <v>0</v>
      </c>
      <c r="H44" s="118">
        <f>SUM(H45+H53+H59)</f>
        <v>267.1</v>
      </c>
      <c r="I44" s="118">
        <f>SUM(I45+I53+I59)</f>
        <v>341.56999999999994</v>
      </c>
      <c r="J44" s="119">
        <f>SUM(J45+J53+J59)</f>
        <v>368.73</v>
      </c>
      <c r="K44" s="119">
        <v>0</v>
      </c>
      <c r="L44" s="120">
        <f aca="true" t="shared" si="9" ref="L44:Q44">SUM(L45+L53+L59)</f>
        <v>361.3</v>
      </c>
      <c r="M44" s="118">
        <f t="shared" si="9"/>
        <v>352.72</v>
      </c>
      <c r="N44" s="120">
        <f t="shared" si="9"/>
        <v>98.8</v>
      </c>
      <c r="O44" s="120">
        <f t="shared" si="9"/>
        <v>185.1</v>
      </c>
      <c r="P44" s="120">
        <f t="shared" si="9"/>
        <v>298.4</v>
      </c>
      <c r="Q44" s="120">
        <f t="shared" si="9"/>
        <v>391.7</v>
      </c>
      <c r="R44" s="121">
        <f>SUM(Q44/M44)%</f>
        <v>0.0111051258788841</v>
      </c>
      <c r="S44" s="121">
        <f>SUM(M44/J44)%</f>
        <v>0.009565806959021506</v>
      </c>
    </row>
    <row r="45" spans="1:19" ht="33.75" customHeight="1">
      <c r="A45" s="462"/>
      <c r="B45" s="465"/>
      <c r="C45" s="166" t="s">
        <v>75</v>
      </c>
      <c r="D45" s="431" t="s">
        <v>273</v>
      </c>
      <c r="E45" s="432"/>
      <c r="F45" s="201">
        <v>32</v>
      </c>
      <c r="G45" s="202">
        <v>0</v>
      </c>
      <c r="H45" s="191">
        <f>SUM(H46+H47+H50+H51)</f>
        <v>80</v>
      </c>
      <c r="I45" s="191">
        <f>SUM(I46+I47+I50+I51)</f>
        <v>146.39999999999998</v>
      </c>
      <c r="J45" s="128">
        <f>J46+J47+J48+J49+J50+J51</f>
        <v>145.45</v>
      </c>
      <c r="K45" s="128">
        <f>SUM(K46+K47+K50+K51)</f>
        <v>0</v>
      </c>
      <c r="L45" s="123">
        <f aca="true" t="shared" si="10" ref="L45:Q45">L46+L47+L48+L49+L50+L51</f>
        <v>148</v>
      </c>
      <c r="M45" s="191">
        <f t="shared" si="10"/>
        <v>106.62</v>
      </c>
      <c r="N45" s="123">
        <f t="shared" si="10"/>
        <v>35.75</v>
      </c>
      <c r="O45" s="123">
        <f t="shared" si="10"/>
        <v>59.5</v>
      </c>
      <c r="P45" s="123">
        <f t="shared" si="10"/>
        <v>102.25</v>
      </c>
      <c r="Q45" s="123">
        <f t="shared" si="10"/>
        <v>136</v>
      </c>
      <c r="R45" s="129">
        <f>SUM(Q45/M45)%</f>
        <v>0.012755580566497842</v>
      </c>
      <c r="S45" s="129">
        <f>SUM(M45/J45)%</f>
        <v>0.0073303540735648</v>
      </c>
    </row>
    <row r="46" spans="1:19" ht="18" customHeight="1">
      <c r="A46" s="462"/>
      <c r="B46" s="465"/>
      <c r="C46" s="166" t="s">
        <v>29</v>
      </c>
      <c r="D46" s="431" t="s">
        <v>76</v>
      </c>
      <c r="E46" s="432"/>
      <c r="F46" s="201">
        <v>33</v>
      </c>
      <c r="G46" s="202">
        <v>0</v>
      </c>
      <c r="H46" s="191">
        <v>0</v>
      </c>
      <c r="I46" s="191">
        <v>0</v>
      </c>
      <c r="J46" s="123">
        <v>0</v>
      </c>
      <c r="K46" s="128">
        <v>0</v>
      </c>
      <c r="L46" s="123">
        <f>I46-K46</f>
        <v>0</v>
      </c>
      <c r="M46" s="123">
        <f>J46-L46</f>
        <v>0</v>
      </c>
      <c r="N46" s="123">
        <f>L46-M46</f>
        <v>0</v>
      </c>
      <c r="O46" s="123">
        <f>M46-N46</f>
        <v>0</v>
      </c>
      <c r="P46" s="132">
        <v>0</v>
      </c>
      <c r="Q46" s="123">
        <f>O46-P46</f>
        <v>0</v>
      </c>
      <c r="R46" s="129">
        <v>0</v>
      </c>
      <c r="S46" s="129">
        <v>0</v>
      </c>
    </row>
    <row r="47" spans="1:19" ht="22.5" customHeight="1">
      <c r="A47" s="462"/>
      <c r="B47" s="465"/>
      <c r="C47" s="166" t="s">
        <v>30</v>
      </c>
      <c r="D47" s="431" t="s">
        <v>228</v>
      </c>
      <c r="E47" s="432"/>
      <c r="F47" s="201">
        <v>34</v>
      </c>
      <c r="G47" s="202">
        <v>0</v>
      </c>
      <c r="H47" s="191">
        <v>10</v>
      </c>
      <c r="I47" s="191">
        <v>64.64</v>
      </c>
      <c r="J47" s="123">
        <v>54.13</v>
      </c>
      <c r="K47" s="128">
        <v>0</v>
      </c>
      <c r="L47" s="123">
        <v>60</v>
      </c>
      <c r="M47" s="131">
        <v>44.18</v>
      </c>
      <c r="N47" s="123">
        <v>6</v>
      </c>
      <c r="O47" s="123">
        <v>15</v>
      </c>
      <c r="P47" s="132">
        <v>35</v>
      </c>
      <c r="Q47" s="123">
        <v>40</v>
      </c>
      <c r="R47" s="129">
        <f>SUM(Q47/M47)%</f>
        <v>0.009053870529651427</v>
      </c>
      <c r="S47" s="129">
        <f>SUM(M47/J47)%</f>
        <v>0.008161832625161647</v>
      </c>
    </row>
    <row r="48" spans="1:19" ht="21" customHeight="1">
      <c r="A48" s="462"/>
      <c r="B48" s="465"/>
      <c r="C48" s="166"/>
      <c r="D48" s="167" t="s">
        <v>77</v>
      </c>
      <c r="E48" s="167" t="s">
        <v>78</v>
      </c>
      <c r="F48" s="201">
        <v>35</v>
      </c>
      <c r="G48" s="202">
        <v>0</v>
      </c>
      <c r="H48" s="191">
        <v>5</v>
      </c>
      <c r="I48" s="191">
        <v>0.27</v>
      </c>
      <c r="J48" s="123">
        <v>3.04</v>
      </c>
      <c r="K48" s="128">
        <v>0</v>
      </c>
      <c r="L48" s="123">
        <v>5</v>
      </c>
      <c r="M48" s="131">
        <v>3.92</v>
      </c>
      <c r="N48" s="123">
        <v>1.25</v>
      </c>
      <c r="O48" s="123">
        <v>2.5</v>
      </c>
      <c r="P48" s="132">
        <v>3.75</v>
      </c>
      <c r="Q48" s="123">
        <v>5</v>
      </c>
      <c r="R48" s="129">
        <f>SUM(Q48/M48)%</f>
        <v>0.012755102040816327</v>
      </c>
      <c r="S48" s="129">
        <f>SUM(M48/J48)%</f>
        <v>0.012894736842105263</v>
      </c>
    </row>
    <row r="49" spans="1:19" ht="15.75" customHeight="1">
      <c r="A49" s="462"/>
      <c r="B49" s="465"/>
      <c r="C49" s="166"/>
      <c r="D49" s="167" t="s">
        <v>79</v>
      </c>
      <c r="E49" s="167" t="s">
        <v>80</v>
      </c>
      <c r="F49" s="201">
        <v>36</v>
      </c>
      <c r="G49" s="202">
        <v>0</v>
      </c>
      <c r="H49" s="191">
        <v>5</v>
      </c>
      <c r="I49" s="191">
        <v>1.4</v>
      </c>
      <c r="J49" s="123">
        <v>7.02</v>
      </c>
      <c r="K49" s="128">
        <v>0</v>
      </c>
      <c r="L49" s="123">
        <v>8</v>
      </c>
      <c r="M49" s="131">
        <v>4.53</v>
      </c>
      <c r="N49" s="123">
        <v>1.5</v>
      </c>
      <c r="O49" s="123">
        <v>3</v>
      </c>
      <c r="P49" s="123">
        <v>4.5</v>
      </c>
      <c r="Q49" s="123">
        <v>6</v>
      </c>
      <c r="R49" s="129">
        <f>SUM(Q49/M49)%</f>
        <v>0.01324503311258278</v>
      </c>
      <c r="S49" s="129">
        <f>SUM(M49/J49)%</f>
        <v>0.006452991452991453</v>
      </c>
    </row>
    <row r="50" spans="1:19" ht="25.5" customHeight="1">
      <c r="A50" s="462"/>
      <c r="B50" s="465"/>
      <c r="C50" s="166" t="s">
        <v>32</v>
      </c>
      <c r="D50" s="430" t="s">
        <v>133</v>
      </c>
      <c r="E50" s="430"/>
      <c r="F50" s="201">
        <v>37</v>
      </c>
      <c r="G50" s="202">
        <v>0</v>
      </c>
      <c r="H50" s="191">
        <v>20</v>
      </c>
      <c r="I50" s="191">
        <v>9.71</v>
      </c>
      <c r="J50" s="123">
        <v>27.98</v>
      </c>
      <c r="K50" s="128">
        <v>0</v>
      </c>
      <c r="L50" s="123">
        <v>20</v>
      </c>
      <c r="M50" s="131">
        <v>10.05</v>
      </c>
      <c r="N50" s="123">
        <v>4</v>
      </c>
      <c r="O50" s="123">
        <v>9</v>
      </c>
      <c r="P50" s="123">
        <v>22</v>
      </c>
      <c r="Q50" s="123">
        <v>30</v>
      </c>
      <c r="R50" s="129">
        <f>SUM(Q50/M50)%</f>
        <v>0.029850746268656712</v>
      </c>
      <c r="S50" s="129">
        <f>SUM(M50/J50)%</f>
        <v>0.003591851322373124</v>
      </c>
    </row>
    <row r="51" spans="1:19" ht="18" customHeight="1">
      <c r="A51" s="462"/>
      <c r="B51" s="465"/>
      <c r="C51" s="166" t="s">
        <v>34</v>
      </c>
      <c r="D51" s="427" t="s">
        <v>134</v>
      </c>
      <c r="E51" s="428"/>
      <c r="F51" s="201">
        <v>38</v>
      </c>
      <c r="G51" s="202">
        <v>0</v>
      </c>
      <c r="H51" s="191">
        <v>50</v>
      </c>
      <c r="I51" s="191">
        <v>72.05</v>
      </c>
      <c r="J51" s="123">
        <v>53.28</v>
      </c>
      <c r="K51" s="128">
        <v>0</v>
      </c>
      <c r="L51" s="123">
        <v>55</v>
      </c>
      <c r="M51" s="131">
        <v>43.94</v>
      </c>
      <c r="N51" s="123">
        <v>23</v>
      </c>
      <c r="O51" s="123">
        <v>30</v>
      </c>
      <c r="P51" s="132">
        <v>37</v>
      </c>
      <c r="Q51" s="123">
        <v>55</v>
      </c>
      <c r="R51" s="129">
        <f>SUM(Q51/M51)%</f>
        <v>0.012517068730086482</v>
      </c>
      <c r="S51" s="129">
        <f>SUM(M51/J51)%</f>
        <v>0.008246996996996997</v>
      </c>
    </row>
    <row r="52" spans="1:19" ht="18" customHeight="1">
      <c r="A52" s="462"/>
      <c r="B52" s="465"/>
      <c r="C52" s="166" t="s">
        <v>35</v>
      </c>
      <c r="D52" s="427" t="s">
        <v>355</v>
      </c>
      <c r="E52" s="428"/>
      <c r="F52" s="201">
        <v>39</v>
      </c>
      <c r="G52" s="202">
        <v>0</v>
      </c>
      <c r="H52" s="191">
        <v>0</v>
      </c>
      <c r="I52" s="191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9">
        <v>0</v>
      </c>
      <c r="S52" s="129">
        <v>0</v>
      </c>
    </row>
    <row r="53" spans="1:19" ht="33" customHeight="1">
      <c r="A53" s="462"/>
      <c r="B53" s="465"/>
      <c r="C53" s="166" t="s">
        <v>81</v>
      </c>
      <c r="D53" s="427" t="s">
        <v>274</v>
      </c>
      <c r="E53" s="428"/>
      <c r="F53" s="201">
        <v>40</v>
      </c>
      <c r="G53" s="202">
        <v>0</v>
      </c>
      <c r="H53" s="191">
        <f aca="true" t="shared" si="11" ref="H53:Q53">SUM(H54+H55+H58)</f>
        <v>72.49</v>
      </c>
      <c r="I53" s="191">
        <f t="shared" si="11"/>
        <v>84.26</v>
      </c>
      <c r="J53" s="128">
        <f t="shared" si="11"/>
        <v>80.16</v>
      </c>
      <c r="K53" s="128">
        <f t="shared" si="11"/>
        <v>0</v>
      </c>
      <c r="L53" s="123">
        <f t="shared" si="11"/>
        <v>51.800000000000004</v>
      </c>
      <c r="M53" s="191">
        <f t="shared" si="11"/>
        <v>66.91</v>
      </c>
      <c r="N53" s="123">
        <f t="shared" si="11"/>
        <v>10.65</v>
      </c>
      <c r="O53" s="123">
        <f t="shared" si="11"/>
        <v>23.3</v>
      </c>
      <c r="P53" s="123">
        <f t="shared" si="11"/>
        <v>44.45</v>
      </c>
      <c r="Q53" s="123">
        <f t="shared" si="11"/>
        <v>57.1</v>
      </c>
      <c r="R53" s="129">
        <f>SUM(Q53/M53)%</f>
        <v>0.00853385144223584</v>
      </c>
      <c r="S53" s="129">
        <f>SUM(M53/J53)%</f>
        <v>0.008347055888223553</v>
      </c>
    </row>
    <row r="54" spans="1:19" ht="24" customHeight="1">
      <c r="A54" s="462"/>
      <c r="B54" s="465"/>
      <c r="C54" s="166" t="s">
        <v>29</v>
      </c>
      <c r="D54" s="433" t="s">
        <v>82</v>
      </c>
      <c r="E54" s="433"/>
      <c r="F54" s="201">
        <v>41</v>
      </c>
      <c r="G54" s="202">
        <v>0</v>
      </c>
      <c r="H54" s="191">
        <v>71.49</v>
      </c>
      <c r="I54" s="191">
        <v>82.87</v>
      </c>
      <c r="J54" s="123">
        <v>78.47</v>
      </c>
      <c r="K54" s="128">
        <f>K55+K56</f>
        <v>0</v>
      </c>
      <c r="L54" s="203">
        <v>50</v>
      </c>
      <c r="M54" s="203">
        <v>59.7</v>
      </c>
      <c r="N54" s="123">
        <v>6</v>
      </c>
      <c r="O54" s="123">
        <v>23</v>
      </c>
      <c r="P54" s="132">
        <v>42</v>
      </c>
      <c r="Q54" s="123">
        <v>50</v>
      </c>
      <c r="R54" s="129">
        <v>0</v>
      </c>
      <c r="S54" s="129">
        <f>SUM(M54/J54)%</f>
        <v>0.007608003058493692</v>
      </c>
    </row>
    <row r="55" spans="1:19" ht="27" customHeight="1">
      <c r="A55" s="462"/>
      <c r="B55" s="465"/>
      <c r="C55" s="166" t="s">
        <v>83</v>
      </c>
      <c r="D55" s="427" t="s">
        <v>275</v>
      </c>
      <c r="E55" s="428"/>
      <c r="F55" s="201">
        <v>42</v>
      </c>
      <c r="G55" s="202">
        <v>0</v>
      </c>
      <c r="H55" s="191">
        <f>H56+H57</f>
        <v>1</v>
      </c>
      <c r="I55" s="191">
        <f>I56+I57</f>
        <v>1.39</v>
      </c>
      <c r="J55" s="128">
        <f>J56+J57</f>
        <v>0.55</v>
      </c>
      <c r="K55" s="128">
        <f>K56+K57</f>
        <v>0</v>
      </c>
      <c r="L55" s="128">
        <f aca="true" t="shared" si="12" ref="L55:Q55">L56+L57</f>
        <v>0.6</v>
      </c>
      <c r="M55" s="128">
        <f t="shared" si="12"/>
        <v>6.55</v>
      </c>
      <c r="N55" s="123">
        <f t="shared" si="12"/>
        <v>4.65</v>
      </c>
      <c r="O55" s="123">
        <f t="shared" si="12"/>
        <v>0.3</v>
      </c>
      <c r="P55" s="123">
        <f t="shared" si="12"/>
        <v>0.45</v>
      </c>
      <c r="Q55" s="123">
        <f t="shared" si="12"/>
        <v>5.1</v>
      </c>
      <c r="R55" s="129">
        <f>SUM(Q55/M55)%</f>
        <v>0.0077862595419847325</v>
      </c>
      <c r="S55" s="129">
        <f>SUM(M55/J55)%</f>
        <v>0.11909090909090908</v>
      </c>
    </row>
    <row r="56" spans="1:19" ht="27" customHeight="1">
      <c r="A56" s="462"/>
      <c r="B56" s="465"/>
      <c r="C56" s="166"/>
      <c r="D56" s="169" t="s">
        <v>77</v>
      </c>
      <c r="E56" s="169" t="s">
        <v>84</v>
      </c>
      <c r="F56" s="201">
        <v>43</v>
      </c>
      <c r="G56" s="202">
        <v>0</v>
      </c>
      <c r="H56" s="191">
        <v>1</v>
      </c>
      <c r="I56" s="191">
        <v>1.39</v>
      </c>
      <c r="J56" s="123">
        <v>0.55</v>
      </c>
      <c r="K56" s="123">
        <v>0</v>
      </c>
      <c r="L56" s="132">
        <v>0.6</v>
      </c>
      <c r="M56" s="131">
        <v>0.55</v>
      </c>
      <c r="N56" s="123">
        <v>0.15</v>
      </c>
      <c r="O56" s="123">
        <v>0.3</v>
      </c>
      <c r="P56" s="132">
        <v>0.45</v>
      </c>
      <c r="Q56" s="123">
        <v>0.6</v>
      </c>
      <c r="R56" s="129">
        <f>SUM(Q56/M56)%</f>
        <v>0.010909090909090908</v>
      </c>
      <c r="S56" s="129">
        <f>SUM(M56/J56)%</f>
        <v>0.01</v>
      </c>
    </row>
    <row r="57" spans="1:19" ht="23.25" customHeight="1">
      <c r="A57" s="462"/>
      <c r="B57" s="465"/>
      <c r="C57" s="166"/>
      <c r="D57" s="169" t="s">
        <v>79</v>
      </c>
      <c r="E57" s="169" t="s">
        <v>85</v>
      </c>
      <c r="F57" s="201">
        <v>44</v>
      </c>
      <c r="G57" s="202">
        <v>0</v>
      </c>
      <c r="H57" s="191">
        <v>0</v>
      </c>
      <c r="I57" s="191">
        <v>0</v>
      </c>
      <c r="J57" s="123">
        <v>0</v>
      </c>
      <c r="K57" s="123">
        <v>0</v>
      </c>
      <c r="L57" s="123">
        <v>0</v>
      </c>
      <c r="M57" s="123">
        <v>6</v>
      </c>
      <c r="N57" s="123">
        <v>4.5</v>
      </c>
      <c r="O57" s="123">
        <v>0</v>
      </c>
      <c r="P57" s="132">
        <v>0</v>
      </c>
      <c r="Q57" s="123">
        <v>4.5</v>
      </c>
      <c r="R57" s="129">
        <v>0</v>
      </c>
      <c r="S57" s="129">
        <v>0</v>
      </c>
    </row>
    <row r="58" spans="1:19" ht="17.25" customHeight="1">
      <c r="A58" s="462"/>
      <c r="B58" s="465"/>
      <c r="C58" s="166" t="s">
        <v>32</v>
      </c>
      <c r="D58" s="433" t="s">
        <v>86</v>
      </c>
      <c r="E58" s="433"/>
      <c r="F58" s="201">
        <v>45</v>
      </c>
      <c r="G58" s="202">
        <v>0</v>
      </c>
      <c r="H58" s="191">
        <v>0</v>
      </c>
      <c r="I58" s="191">
        <v>0</v>
      </c>
      <c r="J58" s="123">
        <v>1.14</v>
      </c>
      <c r="K58" s="128">
        <v>0</v>
      </c>
      <c r="L58" s="132">
        <v>1.2</v>
      </c>
      <c r="M58" s="131">
        <v>0.66</v>
      </c>
      <c r="N58" s="123">
        <v>0</v>
      </c>
      <c r="O58" s="123">
        <v>0</v>
      </c>
      <c r="P58" s="132">
        <v>2</v>
      </c>
      <c r="Q58" s="123">
        <v>2</v>
      </c>
      <c r="R58" s="129">
        <f>SUM(Q58/M58)%</f>
        <v>0.030303030303030304</v>
      </c>
      <c r="S58" s="129">
        <f>SUM(M58/J58)%</f>
        <v>0.005789473684210527</v>
      </c>
    </row>
    <row r="59" spans="1:19" ht="48.75" customHeight="1">
      <c r="A59" s="462"/>
      <c r="B59" s="465"/>
      <c r="C59" s="166" t="s">
        <v>135</v>
      </c>
      <c r="D59" s="433" t="s">
        <v>373</v>
      </c>
      <c r="E59" s="433"/>
      <c r="F59" s="201">
        <v>46</v>
      </c>
      <c r="G59" s="202">
        <v>0</v>
      </c>
      <c r="H59" s="191">
        <f>SUM(H60+H61+H63+H70+H75+H76+H80+H81+H82+H91)</f>
        <v>114.61</v>
      </c>
      <c r="I59" s="191">
        <f>SUM(I60+I61+I63+I70+I75+I76+I80+I81+I82+I91)</f>
        <v>110.91</v>
      </c>
      <c r="J59" s="128">
        <f>SUM(J60+J61+J63+J70+J75+J76+J80+J81+J82+J91)+36.13</f>
        <v>143.12</v>
      </c>
      <c r="K59" s="128">
        <f>SUM(K60+K61+K63+K70+K75+K76+K80+K81+K82+K91)</f>
        <v>0</v>
      </c>
      <c r="L59" s="128">
        <f aca="true" t="shared" si="13" ref="L59:Q59">SUM(L60+L61+L63+L70+L75+L76+L80+L81+L82+L91)</f>
        <v>161.5</v>
      </c>
      <c r="M59" s="128">
        <f t="shared" si="13"/>
        <v>179.19</v>
      </c>
      <c r="N59" s="123">
        <f t="shared" si="13"/>
        <v>52.4</v>
      </c>
      <c r="O59" s="123">
        <f t="shared" si="13"/>
        <v>102.3</v>
      </c>
      <c r="P59" s="123">
        <f t="shared" si="13"/>
        <v>151.7</v>
      </c>
      <c r="Q59" s="123">
        <f t="shared" si="13"/>
        <v>198.6</v>
      </c>
      <c r="R59" s="129">
        <f>SUM(Q59/M59)%</f>
        <v>0.011083207768290642</v>
      </c>
      <c r="S59" s="129">
        <f>SUM(M59/J59)%</f>
        <v>0.012520262716601454</v>
      </c>
    </row>
    <row r="60" spans="1:19" ht="14.25">
      <c r="A60" s="462"/>
      <c r="B60" s="465"/>
      <c r="C60" s="166" t="s">
        <v>29</v>
      </c>
      <c r="D60" s="433" t="s">
        <v>136</v>
      </c>
      <c r="E60" s="433"/>
      <c r="F60" s="201">
        <v>47</v>
      </c>
      <c r="G60" s="202">
        <v>0</v>
      </c>
      <c r="H60" s="191">
        <v>0</v>
      </c>
      <c r="I60" s="191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9">
        <v>0</v>
      </c>
      <c r="S60" s="129">
        <v>0</v>
      </c>
    </row>
    <row r="61" spans="1:19" ht="24.75" customHeight="1">
      <c r="A61" s="462"/>
      <c r="B61" s="465"/>
      <c r="C61" s="166" t="s">
        <v>30</v>
      </c>
      <c r="D61" s="433" t="s">
        <v>137</v>
      </c>
      <c r="E61" s="433"/>
      <c r="F61" s="201">
        <v>48</v>
      </c>
      <c r="G61" s="202">
        <v>0</v>
      </c>
      <c r="H61" s="191">
        <v>0</v>
      </c>
      <c r="I61" s="191">
        <v>0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9">
        <v>0</v>
      </c>
      <c r="S61" s="129">
        <v>0</v>
      </c>
    </row>
    <row r="62" spans="1:19" ht="27.75" customHeight="1">
      <c r="A62" s="462"/>
      <c r="B62" s="465"/>
      <c r="C62" s="166"/>
      <c r="D62" s="127" t="s">
        <v>77</v>
      </c>
      <c r="E62" s="127" t="s">
        <v>87</v>
      </c>
      <c r="F62" s="201">
        <v>49</v>
      </c>
      <c r="G62" s="202">
        <v>0</v>
      </c>
      <c r="H62" s="191">
        <v>0</v>
      </c>
      <c r="I62" s="191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9">
        <v>0</v>
      </c>
      <c r="S62" s="129">
        <v>0</v>
      </c>
    </row>
    <row r="63" spans="1:19" ht="32.25" customHeight="1">
      <c r="A63" s="462"/>
      <c r="B63" s="465"/>
      <c r="C63" s="166" t="s">
        <v>32</v>
      </c>
      <c r="D63" s="427" t="s">
        <v>276</v>
      </c>
      <c r="E63" s="428"/>
      <c r="F63" s="201">
        <v>50</v>
      </c>
      <c r="G63" s="202">
        <v>0</v>
      </c>
      <c r="H63" s="191">
        <v>0.5</v>
      </c>
      <c r="I63" s="191">
        <v>3.87</v>
      </c>
      <c r="J63" s="128">
        <v>0.49</v>
      </c>
      <c r="K63" s="128">
        <v>0</v>
      </c>
      <c r="L63" s="123">
        <v>1.5</v>
      </c>
      <c r="M63" s="131">
        <v>0.65</v>
      </c>
      <c r="N63" s="123">
        <v>0.3</v>
      </c>
      <c r="O63" s="123">
        <v>0.6</v>
      </c>
      <c r="P63" s="132">
        <v>0.9</v>
      </c>
      <c r="Q63" s="123">
        <v>1.2</v>
      </c>
      <c r="R63" s="129">
        <f>SUM(Q63/M63)%</f>
        <v>0.01846153846153846</v>
      </c>
      <c r="S63" s="129">
        <f>SUM(M63/J63)%</f>
        <v>0.01326530612244898</v>
      </c>
    </row>
    <row r="64" spans="1:19" ht="25.5" customHeight="1">
      <c r="A64" s="462"/>
      <c r="B64" s="465"/>
      <c r="C64" s="166"/>
      <c r="D64" s="127" t="s">
        <v>128</v>
      </c>
      <c r="E64" s="127" t="s">
        <v>162</v>
      </c>
      <c r="F64" s="201">
        <v>51</v>
      </c>
      <c r="G64" s="202">
        <v>0</v>
      </c>
      <c r="H64" s="191">
        <v>0</v>
      </c>
      <c r="I64" s="191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f aca="true" t="shared" si="14" ref="N64:O69">L64-M64</f>
        <v>0</v>
      </c>
      <c r="O64" s="123">
        <f t="shared" si="14"/>
        <v>0</v>
      </c>
      <c r="P64" s="132">
        <v>0</v>
      </c>
      <c r="Q64" s="123">
        <f aca="true" t="shared" si="15" ref="Q64:Q69">O64-P64</f>
        <v>0</v>
      </c>
      <c r="R64" s="129">
        <v>0</v>
      </c>
      <c r="S64" s="129">
        <v>0</v>
      </c>
    </row>
    <row r="65" spans="1:19" ht="35.25" customHeight="1">
      <c r="A65" s="462"/>
      <c r="B65" s="465"/>
      <c r="C65" s="166"/>
      <c r="D65" s="127"/>
      <c r="E65" s="171" t="s">
        <v>248</v>
      </c>
      <c r="F65" s="201">
        <v>52</v>
      </c>
      <c r="G65" s="202">
        <v>0</v>
      </c>
      <c r="H65" s="191">
        <v>0</v>
      </c>
      <c r="I65" s="191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f t="shared" si="14"/>
        <v>0</v>
      </c>
      <c r="O65" s="123">
        <f t="shared" si="14"/>
        <v>0</v>
      </c>
      <c r="P65" s="132">
        <v>0</v>
      </c>
      <c r="Q65" s="123">
        <f t="shared" si="15"/>
        <v>0</v>
      </c>
      <c r="R65" s="129">
        <v>0</v>
      </c>
      <c r="S65" s="129">
        <v>0</v>
      </c>
    </row>
    <row r="66" spans="1:19" ht="26.25" customHeight="1">
      <c r="A66" s="462"/>
      <c r="B66" s="465"/>
      <c r="C66" s="166"/>
      <c r="D66" s="127" t="s">
        <v>138</v>
      </c>
      <c r="E66" s="127" t="s">
        <v>163</v>
      </c>
      <c r="F66" s="201">
        <v>53</v>
      </c>
      <c r="G66" s="202">
        <v>0</v>
      </c>
      <c r="H66" s="191">
        <v>0</v>
      </c>
      <c r="I66" s="191">
        <v>0</v>
      </c>
      <c r="J66" s="123">
        <v>0</v>
      </c>
      <c r="K66" s="123">
        <v>0</v>
      </c>
      <c r="L66" s="123">
        <v>0</v>
      </c>
      <c r="M66" s="123">
        <v>0</v>
      </c>
      <c r="N66" s="123">
        <f t="shared" si="14"/>
        <v>0</v>
      </c>
      <c r="O66" s="123">
        <f t="shared" si="14"/>
        <v>0</v>
      </c>
      <c r="P66" s="132">
        <v>0</v>
      </c>
      <c r="Q66" s="123">
        <f t="shared" si="15"/>
        <v>0</v>
      </c>
      <c r="R66" s="129">
        <v>0</v>
      </c>
      <c r="S66" s="129">
        <v>0</v>
      </c>
    </row>
    <row r="67" spans="1:19" ht="47.25" customHeight="1">
      <c r="A67" s="462"/>
      <c r="B67" s="465"/>
      <c r="C67" s="166"/>
      <c r="D67" s="127"/>
      <c r="E67" s="171" t="s">
        <v>246</v>
      </c>
      <c r="F67" s="201">
        <v>54</v>
      </c>
      <c r="G67" s="202">
        <v>0</v>
      </c>
      <c r="H67" s="191">
        <v>0</v>
      </c>
      <c r="I67" s="191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f t="shared" si="14"/>
        <v>0</v>
      </c>
      <c r="O67" s="123">
        <f t="shared" si="14"/>
        <v>0</v>
      </c>
      <c r="P67" s="132">
        <v>0</v>
      </c>
      <c r="Q67" s="123">
        <f t="shared" si="15"/>
        <v>0</v>
      </c>
      <c r="R67" s="129">
        <v>0</v>
      </c>
      <c r="S67" s="129">
        <v>0</v>
      </c>
    </row>
    <row r="68" spans="1:19" ht="66.75" customHeight="1">
      <c r="A68" s="462"/>
      <c r="B68" s="465"/>
      <c r="C68" s="166"/>
      <c r="D68" s="127"/>
      <c r="E68" s="171" t="s">
        <v>247</v>
      </c>
      <c r="F68" s="201">
        <v>55</v>
      </c>
      <c r="G68" s="202">
        <v>0</v>
      </c>
      <c r="H68" s="191">
        <v>0</v>
      </c>
      <c r="I68" s="191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f t="shared" si="14"/>
        <v>0</v>
      </c>
      <c r="O68" s="123">
        <f t="shared" si="14"/>
        <v>0</v>
      </c>
      <c r="P68" s="132">
        <v>0</v>
      </c>
      <c r="Q68" s="123">
        <f t="shared" si="15"/>
        <v>0</v>
      </c>
      <c r="R68" s="129">
        <v>0</v>
      </c>
      <c r="S68" s="129">
        <v>0</v>
      </c>
    </row>
    <row r="69" spans="1:19" ht="16.5" customHeight="1">
      <c r="A69" s="462"/>
      <c r="B69" s="465"/>
      <c r="C69" s="166"/>
      <c r="D69" s="127"/>
      <c r="E69" s="171" t="s">
        <v>229</v>
      </c>
      <c r="F69" s="201">
        <v>56</v>
      </c>
      <c r="G69" s="202">
        <v>0</v>
      </c>
      <c r="H69" s="191">
        <v>0</v>
      </c>
      <c r="I69" s="191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f t="shared" si="14"/>
        <v>0</v>
      </c>
      <c r="O69" s="123">
        <f t="shared" si="14"/>
        <v>0</v>
      </c>
      <c r="P69" s="132">
        <v>0</v>
      </c>
      <c r="Q69" s="123">
        <f t="shared" si="15"/>
        <v>0</v>
      </c>
      <c r="R69" s="129">
        <v>0</v>
      </c>
      <c r="S69" s="129">
        <v>0</v>
      </c>
    </row>
    <row r="70" spans="1:19" ht="31.5" customHeight="1">
      <c r="A70" s="462"/>
      <c r="B70" s="465"/>
      <c r="C70" s="166" t="s">
        <v>34</v>
      </c>
      <c r="D70" s="433" t="s">
        <v>389</v>
      </c>
      <c r="E70" s="439"/>
      <c r="F70" s="201">
        <v>57</v>
      </c>
      <c r="G70" s="202">
        <v>0</v>
      </c>
      <c r="H70" s="191">
        <f aca="true" t="shared" si="16" ref="H70:Q70">SUM(H71+H72+H73+H74)</f>
        <v>3</v>
      </c>
      <c r="I70" s="191">
        <f t="shared" si="16"/>
        <v>3</v>
      </c>
      <c r="J70" s="128">
        <f t="shared" si="16"/>
        <v>0</v>
      </c>
      <c r="K70" s="128">
        <f t="shared" si="16"/>
        <v>0</v>
      </c>
      <c r="L70" s="128">
        <f t="shared" si="16"/>
        <v>0</v>
      </c>
      <c r="M70" s="128">
        <f t="shared" si="16"/>
        <v>0</v>
      </c>
      <c r="N70" s="128">
        <f t="shared" si="16"/>
        <v>0</v>
      </c>
      <c r="O70" s="128">
        <f t="shared" si="16"/>
        <v>0</v>
      </c>
      <c r="P70" s="128">
        <f t="shared" si="16"/>
        <v>0</v>
      </c>
      <c r="Q70" s="123">
        <f t="shared" si="16"/>
        <v>0</v>
      </c>
      <c r="R70" s="129">
        <v>0</v>
      </c>
      <c r="S70" s="129">
        <v>0</v>
      </c>
    </row>
    <row r="71" spans="1:19" ht="25.5" customHeight="1">
      <c r="A71" s="462"/>
      <c r="B71" s="465"/>
      <c r="C71" s="166"/>
      <c r="D71" s="169" t="s">
        <v>230</v>
      </c>
      <c r="E71" s="130" t="s">
        <v>374</v>
      </c>
      <c r="F71" s="201">
        <v>58</v>
      </c>
      <c r="G71" s="202">
        <v>0</v>
      </c>
      <c r="H71" s="191">
        <v>0</v>
      </c>
      <c r="I71" s="191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  <c r="R71" s="129">
        <v>0</v>
      </c>
      <c r="S71" s="129">
        <v>0</v>
      </c>
    </row>
    <row r="72" spans="1:19" ht="33.75" customHeight="1">
      <c r="A72" s="462"/>
      <c r="B72" s="465"/>
      <c r="C72" s="166"/>
      <c r="D72" s="169" t="s">
        <v>231</v>
      </c>
      <c r="E72" s="130" t="s">
        <v>375</v>
      </c>
      <c r="F72" s="201">
        <v>59</v>
      </c>
      <c r="G72" s="202">
        <v>0</v>
      </c>
      <c r="H72" s="191">
        <v>0</v>
      </c>
      <c r="I72" s="191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9">
        <v>0</v>
      </c>
      <c r="S72" s="129">
        <v>0</v>
      </c>
    </row>
    <row r="73" spans="1:19" ht="24" customHeight="1">
      <c r="A73" s="462"/>
      <c r="B73" s="465"/>
      <c r="C73" s="166"/>
      <c r="D73" s="169" t="s">
        <v>232</v>
      </c>
      <c r="E73" s="130" t="s">
        <v>376</v>
      </c>
      <c r="F73" s="201">
        <v>60</v>
      </c>
      <c r="G73" s="202">
        <v>0</v>
      </c>
      <c r="H73" s="191">
        <v>0</v>
      </c>
      <c r="I73" s="191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9">
        <v>0</v>
      </c>
      <c r="S73" s="129">
        <v>0</v>
      </c>
    </row>
    <row r="74" spans="1:19" ht="24.75" customHeight="1">
      <c r="A74" s="462"/>
      <c r="B74" s="465"/>
      <c r="C74" s="166"/>
      <c r="D74" s="169" t="s">
        <v>233</v>
      </c>
      <c r="E74" s="130" t="s">
        <v>377</v>
      </c>
      <c r="F74" s="201">
        <v>61</v>
      </c>
      <c r="G74" s="202">
        <v>0</v>
      </c>
      <c r="H74" s="191">
        <v>3</v>
      </c>
      <c r="I74" s="191">
        <v>3</v>
      </c>
      <c r="J74" s="123">
        <v>0</v>
      </c>
      <c r="K74" s="123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9">
        <v>0</v>
      </c>
      <c r="S74" s="129">
        <v>0</v>
      </c>
    </row>
    <row r="75" spans="1:19" ht="22.5" customHeight="1">
      <c r="A75" s="462"/>
      <c r="B75" s="465"/>
      <c r="C75" s="166" t="s">
        <v>35</v>
      </c>
      <c r="D75" s="430" t="s">
        <v>139</v>
      </c>
      <c r="E75" s="430"/>
      <c r="F75" s="201">
        <v>62</v>
      </c>
      <c r="G75" s="202">
        <v>0</v>
      </c>
      <c r="H75" s="191">
        <v>0</v>
      </c>
      <c r="I75" s="191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9">
        <v>0</v>
      </c>
      <c r="S75" s="129">
        <v>0</v>
      </c>
    </row>
    <row r="76" spans="1:19" ht="24" customHeight="1">
      <c r="A76" s="462"/>
      <c r="B76" s="465"/>
      <c r="C76" s="166" t="s">
        <v>40</v>
      </c>
      <c r="D76" s="430" t="s">
        <v>357</v>
      </c>
      <c r="E76" s="430"/>
      <c r="F76" s="201">
        <v>63</v>
      </c>
      <c r="G76" s="202">
        <v>0</v>
      </c>
      <c r="H76" s="191">
        <v>0</v>
      </c>
      <c r="I76" s="191">
        <f>I77</f>
        <v>0.52</v>
      </c>
      <c r="J76" s="128">
        <f>J77</f>
        <v>0.05</v>
      </c>
      <c r="K76" s="128">
        <f aca="true" t="shared" si="17" ref="I76:N77">SUM(K77+K78)</f>
        <v>0</v>
      </c>
      <c r="L76" s="123">
        <v>0</v>
      </c>
      <c r="M76" s="132">
        <v>0</v>
      </c>
      <c r="N76" s="123">
        <v>0</v>
      </c>
      <c r="O76" s="123">
        <v>0</v>
      </c>
      <c r="P76" s="132">
        <v>0</v>
      </c>
      <c r="Q76" s="123">
        <v>0</v>
      </c>
      <c r="R76" s="129">
        <v>0</v>
      </c>
      <c r="S76" s="129">
        <f>SUM(M76/J76)%</f>
        <v>0</v>
      </c>
    </row>
    <row r="77" spans="1:19" ht="21.75" customHeight="1">
      <c r="A77" s="462"/>
      <c r="B77" s="465"/>
      <c r="C77" s="166"/>
      <c r="D77" s="430" t="s">
        <v>277</v>
      </c>
      <c r="E77" s="430"/>
      <c r="F77" s="201">
        <v>64</v>
      </c>
      <c r="G77" s="202">
        <v>0</v>
      </c>
      <c r="H77" s="191">
        <v>0</v>
      </c>
      <c r="I77" s="191">
        <f t="shared" si="17"/>
        <v>0.52</v>
      </c>
      <c r="J77" s="128">
        <f t="shared" si="17"/>
        <v>0.05</v>
      </c>
      <c r="K77" s="128">
        <f t="shared" si="17"/>
        <v>0</v>
      </c>
      <c r="L77" s="123">
        <f t="shared" si="17"/>
        <v>0</v>
      </c>
      <c r="M77" s="128">
        <v>0</v>
      </c>
      <c r="N77" s="123">
        <f t="shared" si="17"/>
        <v>0</v>
      </c>
      <c r="O77" s="123">
        <f>SUM(O78+O79)</f>
        <v>0</v>
      </c>
      <c r="P77" s="132">
        <v>0</v>
      </c>
      <c r="Q77" s="123">
        <f>SUM(Q78+Q79)</f>
        <v>0</v>
      </c>
      <c r="R77" s="129">
        <v>0</v>
      </c>
      <c r="S77" s="129">
        <f>SUM(M77/J77)%</f>
        <v>0</v>
      </c>
    </row>
    <row r="78" spans="1:19" ht="15" customHeight="1">
      <c r="A78" s="462"/>
      <c r="B78" s="465"/>
      <c r="C78" s="166"/>
      <c r="D78" s="437" t="s">
        <v>92</v>
      </c>
      <c r="E78" s="438"/>
      <c r="F78" s="201">
        <v>65</v>
      </c>
      <c r="G78" s="202">
        <v>0</v>
      </c>
      <c r="H78" s="191">
        <v>0</v>
      </c>
      <c r="I78" s="191">
        <v>0.52</v>
      </c>
      <c r="J78" s="123">
        <v>0.05</v>
      </c>
      <c r="K78" s="123">
        <v>0</v>
      </c>
      <c r="L78" s="123">
        <v>0</v>
      </c>
      <c r="M78" s="132">
        <v>0</v>
      </c>
      <c r="N78" s="123">
        <v>0</v>
      </c>
      <c r="O78" s="123">
        <v>0</v>
      </c>
      <c r="P78" s="132">
        <v>0</v>
      </c>
      <c r="Q78" s="123">
        <v>0</v>
      </c>
      <c r="R78" s="129">
        <v>0</v>
      </c>
      <c r="S78" s="129">
        <f>SUM(M78/J78)%</f>
        <v>0</v>
      </c>
    </row>
    <row r="79" spans="1:19" ht="12.75" customHeight="1">
      <c r="A79" s="462"/>
      <c r="B79" s="465"/>
      <c r="C79" s="166"/>
      <c r="D79" s="437" t="s">
        <v>93</v>
      </c>
      <c r="E79" s="438"/>
      <c r="F79" s="201">
        <v>66</v>
      </c>
      <c r="G79" s="202">
        <v>0</v>
      </c>
      <c r="H79" s="191">
        <v>0</v>
      </c>
      <c r="I79" s="191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f>L79-M79</f>
        <v>0</v>
      </c>
      <c r="O79" s="123">
        <f>M79-N79</f>
        <v>0</v>
      </c>
      <c r="P79" s="132">
        <v>0</v>
      </c>
      <c r="Q79" s="123">
        <f>O79-P79</f>
        <v>0</v>
      </c>
      <c r="R79" s="129">
        <v>0</v>
      </c>
      <c r="S79" s="129">
        <v>0</v>
      </c>
    </row>
    <row r="80" spans="1:19" ht="21.75" customHeight="1">
      <c r="A80" s="462"/>
      <c r="B80" s="465"/>
      <c r="C80" s="166" t="s">
        <v>41</v>
      </c>
      <c r="D80" s="430" t="s">
        <v>140</v>
      </c>
      <c r="E80" s="430"/>
      <c r="F80" s="201">
        <v>67</v>
      </c>
      <c r="G80" s="202">
        <v>0</v>
      </c>
      <c r="H80" s="191">
        <v>2</v>
      </c>
      <c r="I80" s="191">
        <v>3.39</v>
      </c>
      <c r="J80" s="123">
        <v>3.28</v>
      </c>
      <c r="K80" s="123">
        <v>0</v>
      </c>
      <c r="L80" s="123">
        <v>4</v>
      </c>
      <c r="M80" s="131">
        <v>4.32</v>
      </c>
      <c r="N80" s="123">
        <v>1.1</v>
      </c>
      <c r="O80" s="123">
        <v>2.2</v>
      </c>
      <c r="P80" s="132">
        <v>3.3</v>
      </c>
      <c r="Q80" s="123">
        <v>4.4</v>
      </c>
      <c r="R80" s="129">
        <f>SUM(Q80/M80)%</f>
        <v>0.010185185185185186</v>
      </c>
      <c r="S80" s="129">
        <f>SUM(M80/J80)%</f>
        <v>0.013170731707317074</v>
      </c>
    </row>
    <row r="81" spans="1:19" ht="23.25" customHeight="1">
      <c r="A81" s="462"/>
      <c r="B81" s="465"/>
      <c r="C81" s="166" t="s">
        <v>43</v>
      </c>
      <c r="D81" s="430" t="s">
        <v>141</v>
      </c>
      <c r="E81" s="430"/>
      <c r="F81" s="201">
        <v>68</v>
      </c>
      <c r="G81" s="202">
        <v>0</v>
      </c>
      <c r="H81" s="191">
        <v>1.1</v>
      </c>
      <c r="I81" s="191">
        <v>1.13</v>
      </c>
      <c r="J81" s="123">
        <v>0.94</v>
      </c>
      <c r="K81" s="123">
        <v>0</v>
      </c>
      <c r="L81" s="123">
        <v>1</v>
      </c>
      <c r="M81" s="131">
        <v>1.02</v>
      </c>
      <c r="N81" s="123">
        <v>0.25</v>
      </c>
      <c r="O81" s="123">
        <v>0.5</v>
      </c>
      <c r="P81" s="131">
        <v>0.75</v>
      </c>
      <c r="Q81" s="123">
        <v>1</v>
      </c>
      <c r="R81" s="129">
        <f>SUM(Q81/M81)%</f>
        <v>0.00980392156862745</v>
      </c>
      <c r="S81" s="129">
        <f>SUM(M81/J81)%</f>
        <v>0.010851063829787235</v>
      </c>
    </row>
    <row r="82" spans="1:19" ht="23.25" customHeight="1">
      <c r="A82" s="462"/>
      <c r="B82" s="465"/>
      <c r="C82" s="166" t="s">
        <v>44</v>
      </c>
      <c r="D82" s="430" t="s">
        <v>242</v>
      </c>
      <c r="E82" s="430"/>
      <c r="F82" s="201">
        <v>69</v>
      </c>
      <c r="G82" s="202">
        <v>0</v>
      </c>
      <c r="H82" s="128">
        <f aca="true" t="shared" si="18" ref="H82:M82">SUM(H83+H84+H85+H86+H88+H89+H90)</f>
        <v>108.01</v>
      </c>
      <c r="I82" s="191">
        <f t="shared" si="18"/>
        <v>99</v>
      </c>
      <c r="J82" s="123">
        <f t="shared" si="18"/>
        <v>102.23</v>
      </c>
      <c r="K82" s="123">
        <f t="shared" si="18"/>
        <v>0</v>
      </c>
      <c r="L82" s="123">
        <f t="shared" si="18"/>
        <v>115</v>
      </c>
      <c r="M82" s="128">
        <f t="shared" si="18"/>
        <v>108.39000000000001</v>
      </c>
      <c r="N82" s="123">
        <f>SUM(N83+N84+N85+N86+N88+N89+N90)</f>
        <v>30.75</v>
      </c>
      <c r="O82" s="123">
        <f>SUM(O83+O84+O85+O86+O88+O89+O90)</f>
        <v>64</v>
      </c>
      <c r="P82" s="123">
        <f>SUM(P83+P84+P85+P86+P88+P89+P90)</f>
        <v>101.75</v>
      </c>
      <c r="Q82" s="123">
        <f>SUM(Q83+Q84+Q85+Q86+Q88+Q89+Q90)</f>
        <v>137</v>
      </c>
      <c r="R82" s="129">
        <f>SUM(Q82/M82)%</f>
        <v>0.012639542393209705</v>
      </c>
      <c r="S82" s="129">
        <f>SUM(M82/J82)%</f>
        <v>0.01060256284847892</v>
      </c>
    </row>
    <row r="83" spans="1:19" ht="21" customHeight="1">
      <c r="A83" s="462"/>
      <c r="B83" s="465"/>
      <c r="C83" s="166"/>
      <c r="D83" s="167" t="s">
        <v>142</v>
      </c>
      <c r="E83" s="167" t="s">
        <v>88</v>
      </c>
      <c r="F83" s="201">
        <v>70</v>
      </c>
      <c r="G83" s="202">
        <v>0</v>
      </c>
      <c r="H83" s="191">
        <v>107.76</v>
      </c>
      <c r="I83" s="191">
        <v>99</v>
      </c>
      <c r="J83" s="123">
        <v>102.23</v>
      </c>
      <c r="K83" s="123">
        <f>SUM(K84+K85+K86+K87+K89+K90+K91)</f>
        <v>0</v>
      </c>
      <c r="L83" s="123">
        <v>110</v>
      </c>
      <c r="M83" s="132">
        <v>105.9</v>
      </c>
      <c r="N83" s="123">
        <v>29.5</v>
      </c>
      <c r="O83" s="123">
        <v>60.5</v>
      </c>
      <c r="P83" s="132">
        <v>96</v>
      </c>
      <c r="Q83" s="123">
        <v>130</v>
      </c>
      <c r="R83" s="129">
        <f>SUM(Q83/M83)%</f>
        <v>0.012275731822474031</v>
      </c>
      <c r="S83" s="129">
        <f>SUM(M83/J83)%</f>
        <v>0.010358994424337277</v>
      </c>
    </row>
    <row r="84" spans="1:19" ht="30" customHeight="1">
      <c r="A84" s="462"/>
      <c r="B84" s="465"/>
      <c r="C84" s="166"/>
      <c r="D84" s="167" t="s">
        <v>143</v>
      </c>
      <c r="E84" s="167" t="s">
        <v>241</v>
      </c>
      <c r="F84" s="201">
        <v>71</v>
      </c>
      <c r="G84" s="202">
        <v>0</v>
      </c>
      <c r="H84" s="191">
        <v>0</v>
      </c>
      <c r="I84" s="191">
        <v>0</v>
      </c>
      <c r="J84" s="123">
        <v>0</v>
      </c>
      <c r="K84" s="123">
        <v>0</v>
      </c>
      <c r="L84" s="123">
        <f aca="true" t="shared" si="19" ref="L84:L89">I84-K84</f>
        <v>0</v>
      </c>
      <c r="M84" s="132">
        <v>0</v>
      </c>
      <c r="N84" s="132">
        <v>0</v>
      </c>
      <c r="O84" s="132">
        <v>0</v>
      </c>
      <c r="P84" s="132">
        <v>0</v>
      </c>
      <c r="Q84" s="190">
        <v>0</v>
      </c>
      <c r="R84" s="129">
        <v>0</v>
      </c>
      <c r="S84" s="129">
        <v>0</v>
      </c>
    </row>
    <row r="85" spans="1:19" ht="24" customHeight="1">
      <c r="A85" s="462"/>
      <c r="B85" s="465"/>
      <c r="C85" s="166"/>
      <c r="D85" s="167" t="s">
        <v>144</v>
      </c>
      <c r="E85" s="167" t="s">
        <v>90</v>
      </c>
      <c r="F85" s="201">
        <v>72</v>
      </c>
      <c r="G85" s="202">
        <v>0</v>
      </c>
      <c r="H85" s="191">
        <v>0</v>
      </c>
      <c r="I85" s="191">
        <v>0</v>
      </c>
      <c r="J85" s="123">
        <v>0</v>
      </c>
      <c r="K85" s="123">
        <v>0</v>
      </c>
      <c r="L85" s="123">
        <f t="shared" si="19"/>
        <v>0</v>
      </c>
      <c r="M85" s="132">
        <v>0.59</v>
      </c>
      <c r="N85" s="132">
        <v>0</v>
      </c>
      <c r="O85" s="132">
        <v>1</v>
      </c>
      <c r="P85" s="132">
        <v>2</v>
      </c>
      <c r="Q85" s="190">
        <v>2</v>
      </c>
      <c r="R85" s="129">
        <v>0</v>
      </c>
      <c r="S85" s="129">
        <v>0</v>
      </c>
    </row>
    <row r="86" spans="1:19" ht="34.5" customHeight="1">
      <c r="A86" s="462"/>
      <c r="B86" s="465"/>
      <c r="C86" s="166"/>
      <c r="D86" s="167" t="s">
        <v>145</v>
      </c>
      <c r="E86" s="167" t="s">
        <v>91</v>
      </c>
      <c r="F86" s="201">
        <v>73</v>
      </c>
      <c r="G86" s="202">
        <v>0</v>
      </c>
      <c r="H86" s="191">
        <v>0</v>
      </c>
      <c r="I86" s="191">
        <v>0</v>
      </c>
      <c r="J86" s="123">
        <v>0</v>
      </c>
      <c r="K86" s="123">
        <v>0</v>
      </c>
      <c r="L86" s="123">
        <f t="shared" si="19"/>
        <v>0</v>
      </c>
      <c r="M86" s="132">
        <v>0</v>
      </c>
      <c r="N86" s="132">
        <v>0</v>
      </c>
      <c r="O86" s="132">
        <v>0</v>
      </c>
      <c r="P86" s="132">
        <v>0</v>
      </c>
      <c r="Q86" s="190">
        <v>0</v>
      </c>
      <c r="R86" s="129">
        <v>0</v>
      </c>
      <c r="S86" s="129">
        <v>0</v>
      </c>
    </row>
    <row r="87" spans="1:19" ht="25.5" customHeight="1">
      <c r="A87" s="462"/>
      <c r="B87" s="465"/>
      <c r="C87" s="166"/>
      <c r="D87" s="167"/>
      <c r="E87" s="133" t="s">
        <v>366</v>
      </c>
      <c r="F87" s="201">
        <v>74</v>
      </c>
      <c r="G87" s="202">
        <v>0</v>
      </c>
      <c r="H87" s="191">
        <v>0</v>
      </c>
      <c r="I87" s="191">
        <v>0</v>
      </c>
      <c r="J87" s="123">
        <v>0</v>
      </c>
      <c r="K87" s="123">
        <v>0</v>
      </c>
      <c r="L87" s="123">
        <f t="shared" si="19"/>
        <v>0</v>
      </c>
      <c r="M87" s="132">
        <v>0</v>
      </c>
      <c r="N87" s="132">
        <v>0</v>
      </c>
      <c r="O87" s="132">
        <v>0</v>
      </c>
      <c r="P87" s="132">
        <v>0</v>
      </c>
      <c r="Q87" s="190">
        <v>0</v>
      </c>
      <c r="R87" s="129">
        <v>0</v>
      </c>
      <c r="S87" s="129">
        <v>0</v>
      </c>
    </row>
    <row r="88" spans="1:19" ht="24.75" customHeight="1">
      <c r="A88" s="462"/>
      <c r="B88" s="465"/>
      <c r="C88" s="166"/>
      <c r="D88" s="167" t="s">
        <v>146</v>
      </c>
      <c r="E88" s="167" t="s">
        <v>149</v>
      </c>
      <c r="F88" s="201">
        <v>75</v>
      </c>
      <c r="G88" s="202">
        <v>0</v>
      </c>
      <c r="H88" s="191">
        <v>0</v>
      </c>
      <c r="I88" s="191">
        <v>0</v>
      </c>
      <c r="J88" s="123">
        <v>0</v>
      </c>
      <c r="K88" s="123">
        <v>0</v>
      </c>
      <c r="L88" s="123">
        <v>0</v>
      </c>
      <c r="M88" s="132">
        <v>0</v>
      </c>
      <c r="N88" s="132">
        <v>0</v>
      </c>
      <c r="O88" s="132">
        <v>0</v>
      </c>
      <c r="P88" s="132">
        <v>0</v>
      </c>
      <c r="Q88" s="190">
        <v>0</v>
      </c>
      <c r="R88" s="129">
        <v>0</v>
      </c>
      <c r="S88" s="129">
        <v>0</v>
      </c>
    </row>
    <row r="89" spans="1:19" ht="59.25" customHeight="1">
      <c r="A89" s="462"/>
      <c r="B89" s="465"/>
      <c r="C89" s="166"/>
      <c r="D89" s="167" t="s">
        <v>147</v>
      </c>
      <c r="E89" s="167" t="s">
        <v>245</v>
      </c>
      <c r="F89" s="201">
        <v>76</v>
      </c>
      <c r="G89" s="202">
        <v>0</v>
      </c>
      <c r="H89" s="191">
        <v>0</v>
      </c>
      <c r="I89" s="191">
        <v>0</v>
      </c>
      <c r="J89" s="123">
        <v>0</v>
      </c>
      <c r="K89" s="123">
        <v>0</v>
      </c>
      <c r="L89" s="123">
        <f t="shared" si="19"/>
        <v>0</v>
      </c>
      <c r="M89" s="132">
        <v>0</v>
      </c>
      <c r="N89" s="132">
        <v>0</v>
      </c>
      <c r="O89" s="132">
        <v>0</v>
      </c>
      <c r="P89" s="132">
        <v>0</v>
      </c>
      <c r="Q89" s="190">
        <v>0</v>
      </c>
      <c r="R89" s="129">
        <v>0</v>
      </c>
      <c r="S89" s="129">
        <v>0</v>
      </c>
    </row>
    <row r="90" spans="1:19" ht="24" customHeight="1">
      <c r="A90" s="462"/>
      <c r="B90" s="465"/>
      <c r="C90" s="166"/>
      <c r="D90" s="167" t="s">
        <v>148</v>
      </c>
      <c r="E90" s="167" t="s">
        <v>150</v>
      </c>
      <c r="F90" s="201">
        <v>77</v>
      </c>
      <c r="G90" s="202">
        <v>0</v>
      </c>
      <c r="H90" s="191">
        <v>0.25</v>
      </c>
      <c r="I90" s="191">
        <v>0</v>
      </c>
      <c r="J90" s="123">
        <v>0</v>
      </c>
      <c r="K90" s="123">
        <v>0</v>
      </c>
      <c r="L90" s="123">
        <v>5</v>
      </c>
      <c r="M90" s="132">
        <v>1.9</v>
      </c>
      <c r="N90" s="132">
        <v>1.25</v>
      </c>
      <c r="O90" s="132">
        <v>2.5</v>
      </c>
      <c r="P90" s="132">
        <v>3.75</v>
      </c>
      <c r="Q90" s="190">
        <v>5</v>
      </c>
      <c r="R90" s="129">
        <v>0</v>
      </c>
      <c r="S90" s="129">
        <v>0</v>
      </c>
    </row>
    <row r="91" spans="1:19" ht="15.75" customHeight="1">
      <c r="A91" s="462"/>
      <c r="B91" s="465"/>
      <c r="C91" s="166" t="s">
        <v>89</v>
      </c>
      <c r="D91" s="444" t="s">
        <v>47</v>
      </c>
      <c r="E91" s="444"/>
      <c r="F91" s="204">
        <v>78</v>
      </c>
      <c r="G91" s="205">
        <v>0</v>
      </c>
      <c r="H91" s="206">
        <v>0</v>
      </c>
      <c r="I91" s="206">
        <v>0</v>
      </c>
      <c r="J91" s="207">
        <v>0</v>
      </c>
      <c r="K91" s="207">
        <v>0</v>
      </c>
      <c r="L91" s="207">
        <v>40</v>
      </c>
      <c r="M91" s="207">
        <v>64.81</v>
      </c>
      <c r="N91" s="207">
        <v>20</v>
      </c>
      <c r="O91" s="207">
        <v>35</v>
      </c>
      <c r="P91" s="207">
        <v>45</v>
      </c>
      <c r="Q91" s="207">
        <v>55</v>
      </c>
      <c r="R91" s="208">
        <v>0</v>
      </c>
      <c r="S91" s="208">
        <v>0</v>
      </c>
    </row>
    <row r="92" spans="1:19" ht="43.5" customHeight="1">
      <c r="A92" s="462"/>
      <c r="B92" s="465"/>
      <c r="C92" s="433" t="s">
        <v>278</v>
      </c>
      <c r="D92" s="433"/>
      <c r="E92" s="433"/>
      <c r="F92" s="201">
        <v>79</v>
      </c>
      <c r="G92" s="202">
        <v>0</v>
      </c>
      <c r="H92" s="191">
        <f aca="true" t="shared" si="20" ref="H92:Q92">SUM(H93+H94+H95+H96+H97+H98)</f>
        <v>100</v>
      </c>
      <c r="I92" s="191">
        <f t="shared" si="20"/>
        <v>107.58</v>
      </c>
      <c r="J92" s="128">
        <f t="shared" si="20"/>
        <v>110.38000000000001</v>
      </c>
      <c r="K92" s="128">
        <f t="shared" si="20"/>
        <v>0</v>
      </c>
      <c r="L92" s="123">
        <f t="shared" si="20"/>
        <v>118.2</v>
      </c>
      <c r="M92" s="191">
        <f t="shared" si="20"/>
        <v>159.13</v>
      </c>
      <c r="N92" s="123">
        <f t="shared" si="20"/>
        <v>5.75</v>
      </c>
      <c r="O92" s="123">
        <f t="shared" si="20"/>
        <v>46.71</v>
      </c>
      <c r="P92" s="123">
        <f t="shared" si="20"/>
        <v>92.67</v>
      </c>
      <c r="Q92" s="123">
        <f t="shared" si="20"/>
        <v>131.2</v>
      </c>
      <c r="R92" s="129">
        <f>SUM(Q92/M92)%</f>
        <v>0.008244831270030792</v>
      </c>
      <c r="S92" s="129">
        <f>SUM(M92/J92)%</f>
        <v>0.01441656097119043</v>
      </c>
    </row>
    <row r="93" spans="1:19" ht="24.75" customHeight="1">
      <c r="A93" s="462"/>
      <c r="B93" s="465"/>
      <c r="C93" s="166" t="s">
        <v>29</v>
      </c>
      <c r="D93" s="440" t="s">
        <v>101</v>
      </c>
      <c r="E93" s="441"/>
      <c r="F93" s="201">
        <v>80</v>
      </c>
      <c r="G93" s="202">
        <v>0</v>
      </c>
      <c r="H93" s="191">
        <v>0</v>
      </c>
      <c r="I93" s="191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  <c r="Q93" s="123">
        <v>0</v>
      </c>
      <c r="R93" s="129">
        <v>0</v>
      </c>
      <c r="S93" s="129">
        <v>0</v>
      </c>
    </row>
    <row r="94" spans="1:19" ht="35.25" customHeight="1">
      <c r="A94" s="462"/>
      <c r="B94" s="465"/>
      <c r="C94" s="166" t="s">
        <v>30</v>
      </c>
      <c r="D94" s="430" t="s">
        <v>102</v>
      </c>
      <c r="E94" s="441"/>
      <c r="F94" s="201">
        <v>81</v>
      </c>
      <c r="G94" s="202">
        <v>0</v>
      </c>
      <c r="H94" s="191">
        <v>100</v>
      </c>
      <c r="I94" s="191">
        <v>100</v>
      </c>
      <c r="J94" s="123">
        <v>108.2</v>
      </c>
      <c r="K94" s="123">
        <v>0</v>
      </c>
      <c r="L94" s="123">
        <v>108.2</v>
      </c>
      <c r="M94" s="131">
        <v>107.2</v>
      </c>
      <c r="N94" s="123">
        <v>0</v>
      </c>
      <c r="O94" s="123">
        <v>35</v>
      </c>
      <c r="P94" s="132">
        <v>75</v>
      </c>
      <c r="Q94" s="123">
        <v>107.2</v>
      </c>
      <c r="R94" s="129">
        <f>SUM(Q94/M94)%</f>
        <v>0.01</v>
      </c>
      <c r="S94" s="129">
        <f>SUM(M94/J94)%</f>
        <v>0.009907578558225508</v>
      </c>
    </row>
    <row r="95" spans="1:19" ht="15" customHeight="1">
      <c r="A95" s="462"/>
      <c r="B95" s="465"/>
      <c r="C95" s="166" t="s">
        <v>32</v>
      </c>
      <c r="D95" s="430" t="s">
        <v>103</v>
      </c>
      <c r="E95" s="441"/>
      <c r="F95" s="201">
        <v>82</v>
      </c>
      <c r="G95" s="202">
        <v>0</v>
      </c>
      <c r="H95" s="191">
        <v>0</v>
      </c>
      <c r="I95" s="191">
        <v>0</v>
      </c>
      <c r="J95" s="123">
        <v>0</v>
      </c>
      <c r="K95" s="123">
        <v>0</v>
      </c>
      <c r="L95" s="123">
        <v>0</v>
      </c>
      <c r="M95" s="123">
        <v>0</v>
      </c>
      <c r="N95" s="123">
        <v>0</v>
      </c>
      <c r="O95" s="123">
        <v>0</v>
      </c>
      <c r="P95" s="123">
        <v>0</v>
      </c>
      <c r="Q95" s="123">
        <v>0</v>
      </c>
      <c r="R95" s="129">
        <v>0</v>
      </c>
      <c r="S95" s="129">
        <v>0</v>
      </c>
    </row>
    <row r="96" spans="1:19" ht="15" customHeight="1">
      <c r="A96" s="462"/>
      <c r="B96" s="465"/>
      <c r="C96" s="166" t="s">
        <v>34</v>
      </c>
      <c r="D96" s="430" t="s">
        <v>255</v>
      </c>
      <c r="E96" s="441"/>
      <c r="F96" s="201">
        <v>83</v>
      </c>
      <c r="G96" s="202">
        <v>0</v>
      </c>
      <c r="H96" s="191">
        <v>0</v>
      </c>
      <c r="I96" s="191">
        <v>0</v>
      </c>
      <c r="J96" s="123">
        <v>0</v>
      </c>
      <c r="K96" s="123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123">
        <v>0</v>
      </c>
      <c r="R96" s="129">
        <v>0</v>
      </c>
      <c r="S96" s="129">
        <v>0</v>
      </c>
    </row>
    <row r="97" spans="1:19" ht="16.5" customHeight="1">
      <c r="A97" s="462"/>
      <c r="B97" s="465"/>
      <c r="C97" s="166" t="s">
        <v>35</v>
      </c>
      <c r="D97" s="430" t="s">
        <v>104</v>
      </c>
      <c r="E97" s="441"/>
      <c r="F97" s="201">
        <v>84</v>
      </c>
      <c r="G97" s="202">
        <v>0</v>
      </c>
      <c r="H97" s="191">
        <v>0</v>
      </c>
      <c r="I97" s="191">
        <v>0</v>
      </c>
      <c r="J97" s="123">
        <v>0</v>
      </c>
      <c r="K97" s="123">
        <v>0</v>
      </c>
      <c r="L97" s="123">
        <v>0</v>
      </c>
      <c r="M97" s="123">
        <v>0</v>
      </c>
      <c r="N97" s="123">
        <v>0</v>
      </c>
      <c r="O97" s="123">
        <v>0</v>
      </c>
      <c r="P97" s="123">
        <v>0</v>
      </c>
      <c r="Q97" s="123">
        <v>0</v>
      </c>
      <c r="R97" s="129">
        <v>0</v>
      </c>
      <c r="S97" s="129">
        <v>0</v>
      </c>
    </row>
    <row r="98" spans="1:19" ht="14.25" customHeight="1">
      <c r="A98" s="462"/>
      <c r="B98" s="465"/>
      <c r="C98" s="166" t="s">
        <v>40</v>
      </c>
      <c r="D98" s="430" t="s">
        <v>358</v>
      </c>
      <c r="E98" s="442"/>
      <c r="F98" s="201">
        <v>85</v>
      </c>
      <c r="G98" s="202">
        <v>0</v>
      </c>
      <c r="H98" s="191">
        <v>0</v>
      </c>
      <c r="I98" s="191">
        <v>7.58</v>
      </c>
      <c r="J98" s="123">
        <v>2.18</v>
      </c>
      <c r="K98" s="128">
        <v>0</v>
      </c>
      <c r="L98" s="123">
        <v>10</v>
      </c>
      <c r="M98" s="131">
        <v>51.93</v>
      </c>
      <c r="N98" s="123">
        <v>5.75</v>
      </c>
      <c r="O98" s="123">
        <v>11.71</v>
      </c>
      <c r="P98" s="132">
        <v>17.67</v>
      </c>
      <c r="Q98" s="123">
        <v>24</v>
      </c>
      <c r="R98" s="129">
        <f aca="true" t="shared" si="21" ref="R98:R103">SUM(Q98/M98)%</f>
        <v>0.004621606008087811</v>
      </c>
      <c r="S98" s="129">
        <f aca="true" t="shared" si="22" ref="S98:S103">SUM(M98/J98)%</f>
        <v>0.23821100917431193</v>
      </c>
    </row>
    <row r="99" spans="1:19" ht="22.5" customHeight="1">
      <c r="A99" s="462"/>
      <c r="B99" s="465"/>
      <c r="C99" s="427" t="s">
        <v>337</v>
      </c>
      <c r="D99" s="436"/>
      <c r="E99" s="428"/>
      <c r="F99" s="201">
        <v>86</v>
      </c>
      <c r="G99" s="202">
        <v>0</v>
      </c>
      <c r="H99" s="191">
        <f aca="true" t="shared" si="23" ref="H99:Q99">SUM(H100+H113+H117+H126)</f>
        <v>406.14000000000004</v>
      </c>
      <c r="I99" s="191">
        <f t="shared" si="23"/>
        <v>413.92</v>
      </c>
      <c r="J99" s="128">
        <f t="shared" si="23"/>
        <v>313.64</v>
      </c>
      <c r="K99" s="128">
        <f t="shared" si="23"/>
        <v>0</v>
      </c>
      <c r="L99" s="123">
        <f t="shared" si="23"/>
        <v>361.2</v>
      </c>
      <c r="M99" s="191">
        <f t="shared" si="23"/>
        <v>338.73</v>
      </c>
      <c r="N99" s="123">
        <f t="shared" si="23"/>
        <v>93.65</v>
      </c>
      <c r="O99" s="123">
        <f t="shared" si="23"/>
        <v>185.75</v>
      </c>
      <c r="P99" s="123">
        <f t="shared" si="23"/>
        <v>293.70000000000005</v>
      </c>
      <c r="Q99" s="123">
        <f t="shared" si="23"/>
        <v>412</v>
      </c>
      <c r="R99" s="129">
        <f t="shared" si="21"/>
        <v>0.012163079739025182</v>
      </c>
      <c r="S99" s="129">
        <f t="shared" si="22"/>
        <v>0.010799961739574036</v>
      </c>
    </row>
    <row r="100" spans="1:19" ht="24.75" customHeight="1">
      <c r="A100" s="462"/>
      <c r="B100" s="465"/>
      <c r="C100" s="166" t="s">
        <v>256</v>
      </c>
      <c r="D100" s="427" t="s">
        <v>281</v>
      </c>
      <c r="E100" s="428"/>
      <c r="F100" s="201">
        <v>87</v>
      </c>
      <c r="G100" s="202">
        <v>0</v>
      </c>
      <c r="H100" s="191">
        <f aca="true" t="shared" si="24" ref="H100:Q100">SUM(H101+H105)</f>
        <v>264.91</v>
      </c>
      <c r="I100" s="191">
        <f t="shared" si="24"/>
        <v>269.99</v>
      </c>
      <c r="J100" s="128">
        <f t="shared" si="24"/>
        <v>198.94</v>
      </c>
      <c r="K100" s="128">
        <f t="shared" si="24"/>
        <v>0</v>
      </c>
      <c r="L100" s="123">
        <f t="shared" si="24"/>
        <v>233</v>
      </c>
      <c r="M100" s="191">
        <f t="shared" si="24"/>
        <v>214.03</v>
      </c>
      <c r="N100" s="123">
        <f t="shared" si="24"/>
        <v>59.3</v>
      </c>
      <c r="O100" s="123">
        <f t="shared" si="24"/>
        <v>116</v>
      </c>
      <c r="P100" s="123">
        <f t="shared" si="24"/>
        <v>186.3</v>
      </c>
      <c r="Q100" s="123">
        <f t="shared" si="24"/>
        <v>266.5</v>
      </c>
      <c r="R100" s="129">
        <f t="shared" si="21"/>
        <v>0.01245152548708125</v>
      </c>
      <c r="S100" s="129">
        <f t="shared" si="22"/>
        <v>0.010758520156831207</v>
      </c>
    </row>
    <row r="101" spans="1:19" ht="25.5" customHeight="1">
      <c r="A101" s="462"/>
      <c r="B101" s="465"/>
      <c r="C101" s="166" t="s">
        <v>151</v>
      </c>
      <c r="D101" s="430" t="s">
        <v>282</v>
      </c>
      <c r="E101" s="430"/>
      <c r="F101" s="201">
        <v>88</v>
      </c>
      <c r="G101" s="202">
        <v>0</v>
      </c>
      <c r="H101" s="191">
        <f aca="true" t="shared" si="25" ref="H101:Q101">SUM(H102+H103+H104)</f>
        <v>264.91</v>
      </c>
      <c r="I101" s="191">
        <f t="shared" si="25"/>
        <v>269.99</v>
      </c>
      <c r="J101" s="128">
        <f t="shared" si="25"/>
        <v>198.94</v>
      </c>
      <c r="K101" s="128">
        <f t="shared" si="25"/>
        <v>0</v>
      </c>
      <c r="L101" s="123">
        <f t="shared" si="25"/>
        <v>223</v>
      </c>
      <c r="M101" s="191">
        <f t="shared" si="25"/>
        <v>207.52</v>
      </c>
      <c r="N101" s="123">
        <f t="shared" si="25"/>
        <v>55.8</v>
      </c>
      <c r="O101" s="123">
        <f t="shared" si="25"/>
        <v>116</v>
      </c>
      <c r="P101" s="123">
        <f t="shared" si="25"/>
        <v>186.3</v>
      </c>
      <c r="Q101" s="123">
        <f t="shared" si="25"/>
        <v>260</v>
      </c>
      <c r="R101" s="129">
        <f t="shared" si="21"/>
        <v>0.012528912875867387</v>
      </c>
      <c r="S101" s="129">
        <f t="shared" si="22"/>
        <v>0.010431285814818538</v>
      </c>
    </row>
    <row r="102" spans="1:19" ht="15.75" customHeight="1">
      <c r="A102" s="462"/>
      <c r="B102" s="465"/>
      <c r="C102" s="429"/>
      <c r="D102" s="430" t="s">
        <v>167</v>
      </c>
      <c r="E102" s="430"/>
      <c r="F102" s="201">
        <v>89</v>
      </c>
      <c r="G102" s="202">
        <v>0</v>
      </c>
      <c r="H102" s="191">
        <v>219.62</v>
      </c>
      <c r="I102" s="191">
        <v>229.85</v>
      </c>
      <c r="J102" s="123">
        <v>170.88</v>
      </c>
      <c r="K102" s="123">
        <v>0</v>
      </c>
      <c r="L102" s="123">
        <v>187</v>
      </c>
      <c r="M102" s="131">
        <v>175.58</v>
      </c>
      <c r="N102" s="123">
        <v>46.3</v>
      </c>
      <c r="O102" s="123">
        <v>96.3</v>
      </c>
      <c r="P102" s="132">
        <v>154.3</v>
      </c>
      <c r="Q102" s="123">
        <v>215</v>
      </c>
      <c r="R102" s="129">
        <f t="shared" si="21"/>
        <v>0.012245130424877548</v>
      </c>
      <c r="S102" s="129">
        <f t="shared" si="22"/>
        <v>0.010275046816479401</v>
      </c>
    </row>
    <row r="103" spans="1:19" ht="32.25" customHeight="1">
      <c r="A103" s="462"/>
      <c r="B103" s="465"/>
      <c r="C103" s="429"/>
      <c r="D103" s="431" t="s">
        <v>183</v>
      </c>
      <c r="E103" s="432"/>
      <c r="F103" s="201">
        <v>90</v>
      </c>
      <c r="G103" s="202">
        <v>0</v>
      </c>
      <c r="H103" s="191">
        <v>45.29</v>
      </c>
      <c r="I103" s="191">
        <v>40.14</v>
      </c>
      <c r="J103" s="123">
        <v>28.06</v>
      </c>
      <c r="K103" s="123">
        <v>0</v>
      </c>
      <c r="L103" s="123">
        <v>36</v>
      </c>
      <c r="M103" s="131">
        <v>31.94</v>
      </c>
      <c r="N103" s="123">
        <v>9.5</v>
      </c>
      <c r="O103" s="123">
        <v>19.7</v>
      </c>
      <c r="P103" s="132">
        <v>32</v>
      </c>
      <c r="Q103" s="123">
        <v>45</v>
      </c>
      <c r="R103" s="129">
        <f t="shared" si="21"/>
        <v>0.014088916718847839</v>
      </c>
      <c r="S103" s="129">
        <f t="shared" si="22"/>
        <v>0.011382751247327157</v>
      </c>
    </row>
    <row r="104" spans="1:19" ht="14.25">
      <c r="A104" s="462"/>
      <c r="B104" s="465"/>
      <c r="C104" s="429"/>
      <c r="D104" s="430" t="s">
        <v>168</v>
      </c>
      <c r="E104" s="430"/>
      <c r="F104" s="201">
        <v>91</v>
      </c>
      <c r="G104" s="202">
        <v>0</v>
      </c>
      <c r="H104" s="191">
        <v>0</v>
      </c>
      <c r="I104" s="191">
        <v>0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0</v>
      </c>
      <c r="P104" s="123">
        <v>0</v>
      </c>
      <c r="Q104" s="123">
        <v>0</v>
      </c>
      <c r="R104" s="129">
        <v>0</v>
      </c>
      <c r="S104" s="129">
        <v>0</v>
      </c>
    </row>
    <row r="105" spans="1:19" ht="24" customHeight="1">
      <c r="A105" s="462"/>
      <c r="B105" s="465"/>
      <c r="C105" s="166" t="s">
        <v>152</v>
      </c>
      <c r="D105" s="430" t="s">
        <v>279</v>
      </c>
      <c r="E105" s="430"/>
      <c r="F105" s="201">
        <v>92</v>
      </c>
      <c r="G105" s="202">
        <v>0</v>
      </c>
      <c r="H105" s="191">
        <f>SUM(H107+H108)</f>
        <v>0</v>
      </c>
      <c r="I105" s="191">
        <f>SUM(I107+I108)</f>
        <v>0</v>
      </c>
      <c r="J105" s="128">
        <f>SUM(J107+J108)</f>
        <v>0</v>
      </c>
      <c r="K105" s="128">
        <v>0</v>
      </c>
      <c r="L105" s="123">
        <f aca="true" t="shared" si="26" ref="L105:Q105">L106+L109+L110+L111+L112</f>
        <v>10</v>
      </c>
      <c r="M105" s="123">
        <f t="shared" si="26"/>
        <v>6.51</v>
      </c>
      <c r="N105" s="123">
        <f t="shared" si="26"/>
        <v>3.5</v>
      </c>
      <c r="O105" s="123">
        <f t="shared" si="26"/>
        <v>0</v>
      </c>
      <c r="P105" s="123">
        <f t="shared" si="26"/>
        <v>0</v>
      </c>
      <c r="Q105" s="123">
        <f t="shared" si="26"/>
        <v>6.5</v>
      </c>
      <c r="R105" s="129">
        <v>0</v>
      </c>
      <c r="S105" s="129">
        <v>0</v>
      </c>
    </row>
    <row r="106" spans="1:19" ht="45" customHeight="1">
      <c r="A106" s="462"/>
      <c r="B106" s="465"/>
      <c r="C106" s="166"/>
      <c r="D106" s="430" t="s">
        <v>390</v>
      </c>
      <c r="E106" s="430"/>
      <c r="F106" s="201">
        <v>93</v>
      </c>
      <c r="G106" s="202">
        <v>0</v>
      </c>
      <c r="H106" s="191">
        <v>0</v>
      </c>
      <c r="I106" s="191">
        <v>0</v>
      </c>
      <c r="J106" s="123">
        <v>0</v>
      </c>
      <c r="K106" s="123">
        <v>0</v>
      </c>
      <c r="L106" s="123">
        <v>0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  <c r="R106" s="129">
        <v>0</v>
      </c>
      <c r="S106" s="129">
        <v>0</v>
      </c>
    </row>
    <row r="107" spans="1:19" ht="34.5" customHeight="1">
      <c r="A107" s="462"/>
      <c r="B107" s="465"/>
      <c r="C107" s="166"/>
      <c r="D107" s="167"/>
      <c r="E107" s="167" t="s">
        <v>243</v>
      </c>
      <c r="F107" s="201">
        <v>94</v>
      </c>
      <c r="G107" s="202">
        <v>0</v>
      </c>
      <c r="H107" s="191">
        <v>0</v>
      </c>
      <c r="I107" s="191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0</v>
      </c>
      <c r="O107" s="123">
        <v>0</v>
      </c>
      <c r="P107" s="123">
        <v>0</v>
      </c>
      <c r="Q107" s="123">
        <v>0</v>
      </c>
      <c r="R107" s="129">
        <v>0</v>
      </c>
      <c r="S107" s="129">
        <v>0</v>
      </c>
    </row>
    <row r="108" spans="1:19" ht="33.75" customHeight="1">
      <c r="A108" s="462"/>
      <c r="B108" s="465"/>
      <c r="C108" s="166"/>
      <c r="D108" s="167"/>
      <c r="E108" s="167" t="s">
        <v>244</v>
      </c>
      <c r="F108" s="201">
        <v>95</v>
      </c>
      <c r="G108" s="202">
        <v>0</v>
      </c>
      <c r="H108" s="191">
        <v>0</v>
      </c>
      <c r="I108" s="191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9">
        <v>0</v>
      </c>
      <c r="S108" s="129">
        <v>0</v>
      </c>
    </row>
    <row r="109" spans="1:19" ht="15" customHeight="1">
      <c r="A109" s="462"/>
      <c r="B109" s="465"/>
      <c r="C109" s="166"/>
      <c r="D109" s="430" t="s">
        <v>94</v>
      </c>
      <c r="E109" s="430"/>
      <c r="F109" s="201">
        <v>96</v>
      </c>
      <c r="G109" s="202">
        <v>0</v>
      </c>
      <c r="H109" s="191">
        <v>0</v>
      </c>
      <c r="I109" s="191">
        <v>0</v>
      </c>
      <c r="J109" s="123">
        <v>0</v>
      </c>
      <c r="K109" s="123">
        <v>0</v>
      </c>
      <c r="L109" s="123">
        <v>10</v>
      </c>
      <c r="M109" s="123">
        <v>6.51</v>
      </c>
      <c r="N109" s="123">
        <v>3.5</v>
      </c>
      <c r="O109" s="123">
        <v>0</v>
      </c>
      <c r="P109" s="123">
        <v>0</v>
      </c>
      <c r="Q109" s="123">
        <v>6.5</v>
      </c>
      <c r="R109" s="129">
        <v>0</v>
      </c>
      <c r="S109" s="129">
        <v>0</v>
      </c>
    </row>
    <row r="110" spans="1:19" ht="15" customHeight="1">
      <c r="A110" s="462"/>
      <c r="B110" s="465"/>
      <c r="C110" s="166"/>
      <c r="D110" s="430" t="s">
        <v>95</v>
      </c>
      <c r="E110" s="430"/>
      <c r="F110" s="201">
        <v>97</v>
      </c>
      <c r="G110" s="202">
        <v>0</v>
      </c>
      <c r="H110" s="191">
        <v>0</v>
      </c>
      <c r="I110" s="191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9">
        <v>0</v>
      </c>
      <c r="S110" s="129">
        <v>0</v>
      </c>
    </row>
    <row r="111" spans="1:19" ht="25.5" customHeight="1">
      <c r="A111" s="462"/>
      <c r="B111" s="465"/>
      <c r="C111" s="166"/>
      <c r="D111" s="430" t="s">
        <v>164</v>
      </c>
      <c r="E111" s="430"/>
      <c r="F111" s="201">
        <v>98</v>
      </c>
      <c r="G111" s="202">
        <v>0</v>
      </c>
      <c r="H111" s="191">
        <v>0</v>
      </c>
      <c r="I111" s="191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9">
        <v>0</v>
      </c>
      <c r="S111" s="129">
        <v>0</v>
      </c>
    </row>
    <row r="112" spans="1:19" ht="17.25" customHeight="1">
      <c r="A112" s="462"/>
      <c r="B112" s="465"/>
      <c r="C112" s="166"/>
      <c r="D112" s="430" t="s">
        <v>165</v>
      </c>
      <c r="E112" s="430"/>
      <c r="F112" s="201">
        <v>99</v>
      </c>
      <c r="G112" s="202">
        <v>0</v>
      </c>
      <c r="H112" s="191">
        <v>0</v>
      </c>
      <c r="I112" s="191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9">
        <v>0</v>
      </c>
      <c r="S112" s="129">
        <v>0</v>
      </c>
    </row>
    <row r="113" spans="1:19" ht="25.5" customHeight="1">
      <c r="A113" s="462"/>
      <c r="B113" s="465"/>
      <c r="C113" s="166" t="s">
        <v>153</v>
      </c>
      <c r="D113" s="430" t="s">
        <v>280</v>
      </c>
      <c r="E113" s="430"/>
      <c r="F113" s="201">
        <v>100</v>
      </c>
      <c r="G113" s="202">
        <v>0</v>
      </c>
      <c r="H113" s="191">
        <f aca="true" t="shared" si="27" ref="H113:Q113">SUM(H114+H115+H116)</f>
        <v>0</v>
      </c>
      <c r="I113" s="191">
        <f t="shared" si="27"/>
        <v>0</v>
      </c>
      <c r="J113" s="128">
        <f t="shared" si="27"/>
        <v>0</v>
      </c>
      <c r="K113" s="128">
        <f t="shared" si="27"/>
        <v>0</v>
      </c>
      <c r="L113" s="128">
        <f t="shared" si="27"/>
        <v>0</v>
      </c>
      <c r="M113" s="128">
        <f t="shared" si="27"/>
        <v>0</v>
      </c>
      <c r="N113" s="128">
        <f t="shared" si="27"/>
        <v>0</v>
      </c>
      <c r="O113" s="128">
        <f t="shared" si="27"/>
        <v>0</v>
      </c>
      <c r="P113" s="128">
        <f t="shared" si="27"/>
        <v>0</v>
      </c>
      <c r="Q113" s="123">
        <f t="shared" si="27"/>
        <v>0</v>
      </c>
      <c r="R113" s="129">
        <v>0</v>
      </c>
      <c r="S113" s="129">
        <v>0</v>
      </c>
    </row>
    <row r="114" spans="1:19" ht="26.25" customHeight="1">
      <c r="A114" s="462"/>
      <c r="B114" s="465"/>
      <c r="C114" s="166"/>
      <c r="D114" s="430" t="s">
        <v>96</v>
      </c>
      <c r="E114" s="430"/>
      <c r="F114" s="201">
        <v>101</v>
      </c>
      <c r="G114" s="202">
        <v>0</v>
      </c>
      <c r="H114" s="191">
        <v>0</v>
      </c>
      <c r="I114" s="191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9">
        <v>0</v>
      </c>
      <c r="S114" s="129">
        <v>0</v>
      </c>
    </row>
    <row r="115" spans="1:19" ht="27" customHeight="1">
      <c r="A115" s="462"/>
      <c r="B115" s="465"/>
      <c r="C115" s="166"/>
      <c r="D115" s="430" t="s">
        <v>97</v>
      </c>
      <c r="E115" s="430"/>
      <c r="F115" s="201">
        <v>102</v>
      </c>
      <c r="G115" s="202">
        <v>0</v>
      </c>
      <c r="H115" s="191">
        <v>0</v>
      </c>
      <c r="I115" s="191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9">
        <v>0</v>
      </c>
      <c r="S115" s="129">
        <v>0</v>
      </c>
    </row>
    <row r="116" spans="1:19" ht="43.5" customHeight="1">
      <c r="A116" s="462"/>
      <c r="B116" s="465"/>
      <c r="C116" s="166"/>
      <c r="D116" s="430" t="s">
        <v>166</v>
      </c>
      <c r="E116" s="430"/>
      <c r="F116" s="201">
        <v>103</v>
      </c>
      <c r="G116" s="202">
        <v>0</v>
      </c>
      <c r="H116" s="191">
        <v>0</v>
      </c>
      <c r="I116" s="191">
        <v>0</v>
      </c>
      <c r="J116" s="123">
        <v>0</v>
      </c>
      <c r="K116" s="123">
        <v>0</v>
      </c>
      <c r="L116" s="123">
        <v>0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9">
        <v>0</v>
      </c>
      <c r="S116" s="129">
        <v>0</v>
      </c>
    </row>
    <row r="117" spans="1:19" ht="54" customHeight="1">
      <c r="A117" s="462"/>
      <c r="B117" s="465"/>
      <c r="C117" s="166" t="s">
        <v>154</v>
      </c>
      <c r="D117" s="430" t="s">
        <v>314</v>
      </c>
      <c r="E117" s="430"/>
      <c r="F117" s="201">
        <v>104</v>
      </c>
      <c r="G117" s="202">
        <v>0</v>
      </c>
      <c r="H117" s="191">
        <f aca="true" t="shared" si="28" ref="H117:Q117">SUM(H118+H121+H124+H125)</f>
        <v>53.98</v>
      </c>
      <c r="I117" s="191">
        <f t="shared" si="28"/>
        <v>53.99</v>
      </c>
      <c r="J117" s="128">
        <f t="shared" si="28"/>
        <v>56.45</v>
      </c>
      <c r="K117" s="128">
        <f t="shared" si="28"/>
        <v>0</v>
      </c>
      <c r="L117" s="123">
        <f t="shared" si="28"/>
        <v>60</v>
      </c>
      <c r="M117" s="191">
        <f t="shared" si="28"/>
        <v>63.11</v>
      </c>
      <c r="N117" s="123">
        <f t="shared" si="28"/>
        <v>17.75</v>
      </c>
      <c r="O117" s="123">
        <f t="shared" si="28"/>
        <v>35.5</v>
      </c>
      <c r="P117" s="123">
        <f t="shared" si="28"/>
        <v>53.25</v>
      </c>
      <c r="Q117" s="123">
        <f t="shared" si="28"/>
        <v>71</v>
      </c>
      <c r="R117" s="129">
        <f>SUM(Q117/M117)%</f>
        <v>0.011250198066867374</v>
      </c>
      <c r="S117" s="129">
        <f>SUM(M117/J117)%</f>
        <v>0.011179805137289636</v>
      </c>
    </row>
    <row r="118" spans="1:19" ht="13.5" customHeight="1">
      <c r="A118" s="462"/>
      <c r="B118" s="465"/>
      <c r="C118" s="429"/>
      <c r="D118" s="430" t="s">
        <v>225</v>
      </c>
      <c r="E118" s="430"/>
      <c r="F118" s="201">
        <v>105</v>
      </c>
      <c r="G118" s="202">
        <v>0</v>
      </c>
      <c r="H118" s="191">
        <f>SUM(H119+H120)</f>
        <v>53.98</v>
      </c>
      <c r="I118" s="191">
        <v>53.99</v>
      </c>
      <c r="J118" s="128">
        <f aca="true" t="shared" si="29" ref="J118:Q118">SUM(J119+J120)</f>
        <v>56.45</v>
      </c>
      <c r="K118" s="128">
        <f t="shared" si="29"/>
        <v>0</v>
      </c>
      <c r="L118" s="128">
        <f t="shared" si="29"/>
        <v>60</v>
      </c>
      <c r="M118" s="191">
        <f t="shared" si="29"/>
        <v>63.11</v>
      </c>
      <c r="N118" s="128">
        <f t="shared" si="29"/>
        <v>17.75</v>
      </c>
      <c r="O118" s="128">
        <f t="shared" si="29"/>
        <v>35.5</v>
      </c>
      <c r="P118" s="128">
        <f t="shared" si="29"/>
        <v>53.25</v>
      </c>
      <c r="Q118" s="128">
        <f t="shared" si="29"/>
        <v>71</v>
      </c>
      <c r="R118" s="129">
        <f>SUM(Q118/M118)%</f>
        <v>0.011250198066867374</v>
      </c>
      <c r="S118" s="129">
        <f>SUM(M118/J118)%</f>
        <v>0.011179805137289636</v>
      </c>
    </row>
    <row r="119" spans="1:19" ht="12.75" customHeight="1">
      <c r="A119" s="462"/>
      <c r="B119" s="465"/>
      <c r="C119" s="429"/>
      <c r="D119" s="167"/>
      <c r="E119" s="134" t="s">
        <v>266</v>
      </c>
      <c r="F119" s="201">
        <v>106</v>
      </c>
      <c r="G119" s="202">
        <v>0</v>
      </c>
      <c r="H119" s="191">
        <v>53.98</v>
      </c>
      <c r="I119" s="191">
        <v>53.99</v>
      </c>
      <c r="J119" s="123">
        <v>56.45</v>
      </c>
      <c r="K119" s="123">
        <v>0</v>
      </c>
      <c r="L119" s="123">
        <v>60</v>
      </c>
      <c r="M119" s="131">
        <v>63.11</v>
      </c>
      <c r="N119" s="123">
        <v>17.75</v>
      </c>
      <c r="O119" s="123">
        <v>35.5</v>
      </c>
      <c r="P119" s="132">
        <v>53.25</v>
      </c>
      <c r="Q119" s="123">
        <v>71</v>
      </c>
      <c r="R119" s="129">
        <f>SUM(Q119/M119)%</f>
        <v>0.011250198066867374</v>
      </c>
      <c r="S119" s="129">
        <f>SUM(M119/J119)%</f>
        <v>0.011179805137289636</v>
      </c>
    </row>
    <row r="120" spans="1:19" ht="14.25" customHeight="1">
      <c r="A120" s="462"/>
      <c r="B120" s="465"/>
      <c r="C120" s="429"/>
      <c r="D120" s="167"/>
      <c r="E120" s="134" t="s">
        <v>284</v>
      </c>
      <c r="F120" s="201">
        <v>107</v>
      </c>
      <c r="G120" s="202">
        <v>0</v>
      </c>
      <c r="H120" s="191">
        <v>0</v>
      </c>
      <c r="I120" s="191">
        <v>0</v>
      </c>
      <c r="J120" s="123">
        <v>0</v>
      </c>
      <c r="K120" s="123">
        <v>0</v>
      </c>
      <c r="L120" s="123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9">
        <v>0</v>
      </c>
      <c r="S120" s="129">
        <v>0</v>
      </c>
    </row>
    <row r="121" spans="1:19" ht="34.5" customHeight="1">
      <c r="A121" s="462"/>
      <c r="B121" s="465"/>
      <c r="C121" s="429"/>
      <c r="D121" s="430" t="s">
        <v>265</v>
      </c>
      <c r="E121" s="430"/>
      <c r="F121" s="201">
        <v>108</v>
      </c>
      <c r="G121" s="202">
        <v>0</v>
      </c>
      <c r="H121" s="191">
        <f aca="true" t="shared" si="30" ref="H121:Q121">SUM(H122+H123)</f>
        <v>0</v>
      </c>
      <c r="I121" s="191">
        <f t="shared" si="30"/>
        <v>0</v>
      </c>
      <c r="J121" s="128">
        <f t="shared" si="30"/>
        <v>0</v>
      </c>
      <c r="K121" s="128">
        <f t="shared" si="30"/>
        <v>0</v>
      </c>
      <c r="L121" s="128">
        <f t="shared" si="30"/>
        <v>0</v>
      </c>
      <c r="M121" s="128">
        <f t="shared" si="30"/>
        <v>0</v>
      </c>
      <c r="N121" s="128">
        <f t="shared" si="30"/>
        <v>0</v>
      </c>
      <c r="O121" s="128">
        <f t="shared" si="30"/>
        <v>0</v>
      </c>
      <c r="P121" s="128">
        <f t="shared" si="30"/>
        <v>0</v>
      </c>
      <c r="Q121" s="128">
        <f t="shared" si="30"/>
        <v>0</v>
      </c>
      <c r="R121" s="129">
        <v>0</v>
      </c>
      <c r="S121" s="129">
        <v>0</v>
      </c>
    </row>
    <row r="122" spans="1:19" ht="14.25" customHeight="1">
      <c r="A122" s="462"/>
      <c r="B122" s="465"/>
      <c r="C122" s="429"/>
      <c r="D122" s="167"/>
      <c r="E122" s="134" t="s">
        <v>266</v>
      </c>
      <c r="F122" s="201">
        <v>109</v>
      </c>
      <c r="G122" s="202">
        <v>0</v>
      </c>
      <c r="H122" s="191">
        <v>0</v>
      </c>
      <c r="I122" s="191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9">
        <v>0</v>
      </c>
      <c r="S122" s="129">
        <v>0</v>
      </c>
    </row>
    <row r="123" spans="1:19" ht="15.75" customHeight="1">
      <c r="A123" s="462"/>
      <c r="B123" s="465"/>
      <c r="C123" s="429"/>
      <c r="D123" s="167"/>
      <c r="E123" s="134" t="s">
        <v>284</v>
      </c>
      <c r="F123" s="201">
        <v>110</v>
      </c>
      <c r="G123" s="202">
        <v>0</v>
      </c>
      <c r="H123" s="191">
        <v>0</v>
      </c>
      <c r="I123" s="191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9">
        <v>0</v>
      </c>
      <c r="S123" s="129">
        <v>0</v>
      </c>
    </row>
    <row r="124" spans="1:19" ht="16.5" customHeight="1">
      <c r="A124" s="462"/>
      <c r="B124" s="465"/>
      <c r="C124" s="429"/>
      <c r="D124" s="430" t="s">
        <v>223</v>
      </c>
      <c r="E124" s="430"/>
      <c r="F124" s="201">
        <v>111</v>
      </c>
      <c r="G124" s="202">
        <v>0</v>
      </c>
      <c r="H124" s="191">
        <v>0</v>
      </c>
      <c r="I124" s="191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9">
        <v>0</v>
      </c>
      <c r="S124" s="129">
        <v>0</v>
      </c>
    </row>
    <row r="125" spans="1:19" ht="27" customHeight="1">
      <c r="A125" s="462"/>
      <c r="B125" s="465"/>
      <c r="C125" s="166"/>
      <c r="D125" s="430" t="s">
        <v>224</v>
      </c>
      <c r="E125" s="430"/>
      <c r="F125" s="201">
        <v>112</v>
      </c>
      <c r="G125" s="202">
        <v>0</v>
      </c>
      <c r="H125" s="191">
        <v>0</v>
      </c>
      <c r="I125" s="191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9">
        <v>0</v>
      </c>
      <c r="S125" s="129">
        <v>0</v>
      </c>
    </row>
    <row r="126" spans="1:19" ht="55.5" customHeight="1">
      <c r="A126" s="462"/>
      <c r="B126" s="465"/>
      <c r="C126" s="166" t="s">
        <v>155</v>
      </c>
      <c r="D126" s="430" t="s">
        <v>287</v>
      </c>
      <c r="E126" s="430"/>
      <c r="F126" s="201">
        <v>113</v>
      </c>
      <c r="G126" s="202">
        <v>0</v>
      </c>
      <c r="H126" s="191">
        <f>SUM(H127+H128+H129+H130+H131+H132)</f>
        <v>87.25</v>
      </c>
      <c r="I126" s="191">
        <f>SUM(I127+I128+I129+I130+I131+I132)</f>
        <v>89.94</v>
      </c>
      <c r="J126" s="128">
        <f>SUM(J127+J128+J129+J130+J131+J132)</f>
        <v>58.25</v>
      </c>
      <c r="K126" s="128">
        <f>SUM(K127+K128+K129+K130+K131+K132)</f>
        <v>0</v>
      </c>
      <c r="L126" s="123">
        <f aca="true" t="shared" si="31" ref="L126:Q126">SUM(L127+L128+L129+L130+L131+L132)</f>
        <v>68.2</v>
      </c>
      <c r="M126" s="191">
        <f t="shared" si="31"/>
        <v>61.59</v>
      </c>
      <c r="N126" s="123">
        <f t="shared" si="31"/>
        <v>16.6</v>
      </c>
      <c r="O126" s="123">
        <f t="shared" si="31"/>
        <v>34.25</v>
      </c>
      <c r="P126" s="123">
        <f t="shared" si="31"/>
        <v>54.150000000000006</v>
      </c>
      <c r="Q126" s="123">
        <f t="shared" si="31"/>
        <v>74.5</v>
      </c>
      <c r="R126" s="129">
        <f>SUM(Q126/M126)%</f>
        <v>0.012096119499918819</v>
      </c>
      <c r="S126" s="129">
        <f>SUM(M126/J126)%</f>
        <v>0.010573390557939915</v>
      </c>
    </row>
    <row r="127" spans="1:19" ht="24" customHeight="1">
      <c r="A127" s="462"/>
      <c r="B127" s="465"/>
      <c r="C127" s="429"/>
      <c r="D127" s="430" t="s">
        <v>226</v>
      </c>
      <c r="E127" s="430"/>
      <c r="F127" s="201">
        <v>114</v>
      </c>
      <c r="G127" s="202">
        <v>0</v>
      </c>
      <c r="H127" s="191">
        <v>69.22</v>
      </c>
      <c r="I127" s="191">
        <v>70.66</v>
      </c>
      <c r="J127" s="123">
        <v>43.06</v>
      </c>
      <c r="K127" s="128">
        <v>0</v>
      </c>
      <c r="L127" s="123">
        <v>50</v>
      </c>
      <c r="M127" s="131">
        <v>45.49</v>
      </c>
      <c r="N127" s="123">
        <v>12.25</v>
      </c>
      <c r="O127" s="123">
        <v>25.25</v>
      </c>
      <c r="P127" s="132">
        <v>40</v>
      </c>
      <c r="Q127" s="123">
        <v>55</v>
      </c>
      <c r="R127" s="129">
        <f>SUM(Q127/M127)%</f>
        <v>0.012090569355902397</v>
      </c>
      <c r="S127" s="129">
        <f>SUM(M127/J127)%</f>
        <v>0.010564328843474222</v>
      </c>
    </row>
    <row r="128" spans="1:19" ht="23.25" customHeight="1">
      <c r="A128" s="462"/>
      <c r="B128" s="465"/>
      <c r="C128" s="429"/>
      <c r="D128" s="430" t="s">
        <v>391</v>
      </c>
      <c r="E128" s="430"/>
      <c r="F128" s="201">
        <v>115</v>
      </c>
      <c r="G128" s="202">
        <v>0</v>
      </c>
      <c r="H128" s="191">
        <v>1.7</v>
      </c>
      <c r="I128" s="191">
        <v>2.43</v>
      </c>
      <c r="J128" s="123">
        <v>1.91</v>
      </c>
      <c r="K128" s="128">
        <v>0</v>
      </c>
      <c r="L128" s="123">
        <v>2.2</v>
      </c>
      <c r="M128" s="131">
        <v>2.03</v>
      </c>
      <c r="N128" s="123">
        <v>0.55</v>
      </c>
      <c r="O128" s="123">
        <v>1.2</v>
      </c>
      <c r="P128" s="132">
        <v>1.85</v>
      </c>
      <c r="Q128" s="123">
        <v>2.5</v>
      </c>
      <c r="R128" s="129">
        <f>SUM(Q128/M128)%</f>
        <v>0.012315270935960592</v>
      </c>
      <c r="S128" s="129">
        <f>SUM(M128/J128)%</f>
        <v>0.010628272251308898</v>
      </c>
    </row>
    <row r="129" spans="1:19" ht="22.5" customHeight="1">
      <c r="A129" s="462"/>
      <c r="B129" s="465"/>
      <c r="C129" s="429"/>
      <c r="D129" s="430" t="s">
        <v>392</v>
      </c>
      <c r="E129" s="430"/>
      <c r="F129" s="201">
        <v>116</v>
      </c>
      <c r="G129" s="202">
        <v>0</v>
      </c>
      <c r="H129" s="191">
        <v>16.33</v>
      </c>
      <c r="I129" s="191">
        <v>16.85</v>
      </c>
      <c r="J129" s="123">
        <v>13.28</v>
      </c>
      <c r="K129" s="128">
        <v>0</v>
      </c>
      <c r="L129" s="123">
        <v>16</v>
      </c>
      <c r="M129" s="131">
        <v>14.07</v>
      </c>
      <c r="N129" s="123">
        <v>3.8</v>
      </c>
      <c r="O129" s="123">
        <v>7.8</v>
      </c>
      <c r="P129" s="132">
        <v>12.3</v>
      </c>
      <c r="Q129" s="123">
        <v>17</v>
      </c>
      <c r="R129" s="129">
        <f>SUM(Q129/M129)%</f>
        <v>0.012082444918265814</v>
      </c>
      <c r="S129" s="129">
        <f>SUM(M129/J129)%</f>
        <v>0.010594879518072288</v>
      </c>
    </row>
    <row r="130" spans="1:19" ht="24.75" customHeight="1">
      <c r="A130" s="462"/>
      <c r="B130" s="465"/>
      <c r="C130" s="429"/>
      <c r="D130" s="430" t="s">
        <v>378</v>
      </c>
      <c r="E130" s="430"/>
      <c r="F130" s="201">
        <v>117</v>
      </c>
      <c r="G130" s="202">
        <v>0</v>
      </c>
      <c r="H130" s="191">
        <v>0</v>
      </c>
      <c r="I130" s="191">
        <v>0</v>
      </c>
      <c r="J130" s="123">
        <v>0</v>
      </c>
      <c r="K130" s="128">
        <v>0</v>
      </c>
      <c r="L130" s="123">
        <v>0</v>
      </c>
      <c r="M130" s="132">
        <v>0</v>
      </c>
      <c r="N130" s="123">
        <v>0</v>
      </c>
      <c r="O130" s="123">
        <v>0</v>
      </c>
      <c r="P130" s="123">
        <v>0</v>
      </c>
      <c r="Q130" s="123">
        <v>0</v>
      </c>
      <c r="R130" s="129">
        <v>0</v>
      </c>
      <c r="S130" s="129">
        <v>0</v>
      </c>
    </row>
    <row r="131" spans="1:19" ht="24" customHeight="1">
      <c r="A131" s="462"/>
      <c r="B131" s="465"/>
      <c r="C131" s="429"/>
      <c r="D131" s="430" t="s">
        <v>393</v>
      </c>
      <c r="E131" s="430"/>
      <c r="F131" s="201">
        <v>118</v>
      </c>
      <c r="G131" s="202">
        <v>0</v>
      </c>
      <c r="H131" s="191">
        <v>0</v>
      </c>
      <c r="I131" s="191">
        <v>0</v>
      </c>
      <c r="J131" s="123">
        <v>0</v>
      </c>
      <c r="K131" s="128">
        <v>0</v>
      </c>
      <c r="L131" s="123">
        <f>I131-K131</f>
        <v>0</v>
      </c>
      <c r="M131" s="132">
        <v>0</v>
      </c>
      <c r="N131" s="123">
        <f>L131-M131</f>
        <v>0</v>
      </c>
      <c r="O131" s="123">
        <f>M131-N131</f>
        <v>0</v>
      </c>
      <c r="P131" s="123">
        <f>N131-O131</f>
        <v>0</v>
      </c>
      <c r="Q131" s="123">
        <f>O131-P131</f>
        <v>0</v>
      </c>
      <c r="R131" s="129">
        <v>0</v>
      </c>
      <c r="S131" s="129">
        <v>0</v>
      </c>
    </row>
    <row r="132" spans="1:19" ht="24.75" customHeight="1">
      <c r="A132" s="462"/>
      <c r="B132" s="465"/>
      <c r="C132" s="429"/>
      <c r="D132" s="430" t="s">
        <v>227</v>
      </c>
      <c r="E132" s="430"/>
      <c r="F132" s="201">
        <v>119</v>
      </c>
      <c r="G132" s="202">
        <v>0</v>
      </c>
      <c r="H132" s="191">
        <v>0</v>
      </c>
      <c r="I132" s="191">
        <v>0</v>
      </c>
      <c r="J132" s="123">
        <v>0</v>
      </c>
      <c r="K132" s="128">
        <v>0</v>
      </c>
      <c r="L132" s="123">
        <v>0</v>
      </c>
      <c r="M132" s="132">
        <v>0</v>
      </c>
      <c r="N132" s="123">
        <v>0</v>
      </c>
      <c r="O132" s="123">
        <v>0</v>
      </c>
      <c r="P132" s="123">
        <v>0</v>
      </c>
      <c r="Q132" s="123">
        <v>0</v>
      </c>
      <c r="R132" s="129">
        <v>0</v>
      </c>
      <c r="S132" s="129">
        <v>0</v>
      </c>
    </row>
    <row r="133" spans="1:19" ht="32.25" customHeight="1">
      <c r="A133" s="462"/>
      <c r="B133" s="465"/>
      <c r="C133" s="427" t="s">
        <v>289</v>
      </c>
      <c r="D133" s="436"/>
      <c r="E133" s="428"/>
      <c r="F133" s="201">
        <v>120</v>
      </c>
      <c r="G133" s="202">
        <v>0</v>
      </c>
      <c r="H133" s="191">
        <f aca="true" t="shared" si="32" ref="H133:Q133">SUM(H134+H137+H138+H139+H140+H141)</f>
        <v>0.1</v>
      </c>
      <c r="I133" s="191">
        <f t="shared" si="32"/>
        <v>1.6</v>
      </c>
      <c r="J133" s="128">
        <f t="shared" si="32"/>
        <v>4.6</v>
      </c>
      <c r="K133" s="128">
        <f t="shared" si="32"/>
        <v>0</v>
      </c>
      <c r="L133" s="128">
        <f t="shared" si="32"/>
        <v>4.8</v>
      </c>
      <c r="M133" s="128">
        <f t="shared" si="32"/>
        <v>11.8</v>
      </c>
      <c r="N133" s="123">
        <f t="shared" si="32"/>
        <v>1.15</v>
      </c>
      <c r="O133" s="123">
        <f t="shared" si="32"/>
        <v>3.3</v>
      </c>
      <c r="P133" s="123">
        <f t="shared" si="32"/>
        <v>5.45</v>
      </c>
      <c r="Q133" s="123">
        <f t="shared" si="32"/>
        <v>6.6</v>
      </c>
      <c r="R133" s="129">
        <f>SUM(Q133/M133)%</f>
        <v>0.00559322033898305</v>
      </c>
      <c r="S133" s="129">
        <f>SUM(M133/J133)%</f>
        <v>0.02565217391304348</v>
      </c>
    </row>
    <row r="134" spans="1:19" ht="24.75" customHeight="1">
      <c r="A134" s="462"/>
      <c r="B134" s="465"/>
      <c r="C134" s="166" t="s">
        <v>29</v>
      </c>
      <c r="D134" s="430" t="s">
        <v>288</v>
      </c>
      <c r="E134" s="430"/>
      <c r="F134" s="201">
        <v>121</v>
      </c>
      <c r="G134" s="202">
        <v>0</v>
      </c>
      <c r="H134" s="191">
        <f aca="true" t="shared" si="33" ref="H134:Q134">SUM(H135+H136)</f>
        <v>0</v>
      </c>
      <c r="I134" s="191">
        <f t="shared" si="33"/>
        <v>0</v>
      </c>
      <c r="J134" s="128">
        <f>SUM(J135+J136)</f>
        <v>0</v>
      </c>
      <c r="K134" s="123">
        <v>0</v>
      </c>
      <c r="L134" s="123">
        <f>SUM(L135+L136)</f>
        <v>0</v>
      </c>
      <c r="M134" s="123">
        <f>SUM(M135+M136)</f>
        <v>1.16</v>
      </c>
      <c r="N134" s="123">
        <f t="shared" si="33"/>
        <v>0.15</v>
      </c>
      <c r="O134" s="123">
        <f t="shared" si="33"/>
        <v>0.3</v>
      </c>
      <c r="P134" s="123">
        <f t="shared" si="33"/>
        <v>0.45</v>
      </c>
      <c r="Q134" s="123">
        <f t="shared" si="33"/>
        <v>0.6</v>
      </c>
      <c r="R134" s="129">
        <v>0</v>
      </c>
      <c r="S134" s="129">
        <v>0</v>
      </c>
    </row>
    <row r="135" spans="1:19" ht="15.75" customHeight="1">
      <c r="A135" s="462"/>
      <c r="B135" s="465"/>
      <c r="C135" s="166"/>
      <c r="D135" s="430" t="s">
        <v>98</v>
      </c>
      <c r="E135" s="430"/>
      <c r="F135" s="201">
        <v>122</v>
      </c>
      <c r="G135" s="202">
        <v>0</v>
      </c>
      <c r="H135" s="191">
        <v>0</v>
      </c>
      <c r="I135" s="191">
        <v>0</v>
      </c>
      <c r="J135" s="123">
        <v>0</v>
      </c>
      <c r="K135" s="123">
        <v>0</v>
      </c>
      <c r="L135" s="123">
        <f>I135-K135</f>
        <v>0</v>
      </c>
      <c r="M135" s="123">
        <v>1.16</v>
      </c>
      <c r="N135" s="123">
        <v>0.15</v>
      </c>
      <c r="O135" s="123">
        <v>0.3</v>
      </c>
      <c r="P135" s="123">
        <v>0.45</v>
      </c>
      <c r="Q135" s="123">
        <v>0.6</v>
      </c>
      <c r="R135" s="129">
        <v>0</v>
      </c>
      <c r="S135" s="129">
        <v>0</v>
      </c>
    </row>
    <row r="136" spans="1:19" ht="14.25">
      <c r="A136" s="462"/>
      <c r="B136" s="465"/>
      <c r="C136" s="166"/>
      <c r="D136" s="430" t="s">
        <v>99</v>
      </c>
      <c r="E136" s="430"/>
      <c r="F136" s="201">
        <v>123</v>
      </c>
      <c r="G136" s="202">
        <v>0</v>
      </c>
      <c r="H136" s="191">
        <v>0</v>
      </c>
      <c r="I136" s="191">
        <v>0</v>
      </c>
      <c r="J136" s="123">
        <v>0</v>
      </c>
      <c r="K136" s="123">
        <v>0</v>
      </c>
      <c r="L136" s="123">
        <f>I136-K136</f>
        <v>0</v>
      </c>
      <c r="M136" s="123">
        <f>J136-L136</f>
        <v>0</v>
      </c>
      <c r="N136" s="123">
        <v>0</v>
      </c>
      <c r="O136" s="123">
        <v>0</v>
      </c>
      <c r="P136" s="123">
        <v>0</v>
      </c>
      <c r="Q136" s="123">
        <v>0</v>
      </c>
      <c r="R136" s="129">
        <v>0</v>
      </c>
      <c r="S136" s="129">
        <v>0</v>
      </c>
    </row>
    <row r="137" spans="1:19" ht="14.25" customHeight="1">
      <c r="A137" s="462"/>
      <c r="B137" s="465"/>
      <c r="C137" s="166" t="s">
        <v>30</v>
      </c>
      <c r="D137" s="430" t="s">
        <v>100</v>
      </c>
      <c r="E137" s="430"/>
      <c r="F137" s="201">
        <v>124</v>
      </c>
      <c r="G137" s="202">
        <v>0</v>
      </c>
      <c r="H137" s="191">
        <v>0</v>
      </c>
      <c r="I137" s="191">
        <v>0</v>
      </c>
      <c r="J137" s="123">
        <v>0</v>
      </c>
      <c r="K137" s="123">
        <v>0</v>
      </c>
      <c r="L137" s="123">
        <v>0</v>
      </c>
      <c r="M137" s="123">
        <f>J137-L137</f>
        <v>0</v>
      </c>
      <c r="N137" s="123">
        <f>L137-M137</f>
        <v>0</v>
      </c>
      <c r="O137" s="123">
        <f aca="true" t="shared" si="34" ref="O137:Q138">M137-N137</f>
        <v>0</v>
      </c>
      <c r="P137" s="123">
        <f t="shared" si="34"/>
        <v>0</v>
      </c>
      <c r="Q137" s="123">
        <f t="shared" si="34"/>
        <v>0</v>
      </c>
      <c r="R137" s="129">
        <v>0</v>
      </c>
      <c r="S137" s="129">
        <v>0</v>
      </c>
    </row>
    <row r="138" spans="1:19" ht="22.5" customHeight="1">
      <c r="A138" s="462"/>
      <c r="B138" s="465"/>
      <c r="C138" s="166" t="s">
        <v>32</v>
      </c>
      <c r="D138" s="430" t="s">
        <v>213</v>
      </c>
      <c r="E138" s="430"/>
      <c r="F138" s="201">
        <v>125</v>
      </c>
      <c r="G138" s="202">
        <v>0</v>
      </c>
      <c r="H138" s="191">
        <v>0</v>
      </c>
      <c r="I138" s="191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f>L138-M138</f>
        <v>0</v>
      </c>
      <c r="O138" s="123">
        <f t="shared" si="34"/>
        <v>0</v>
      </c>
      <c r="P138" s="123">
        <f t="shared" si="34"/>
        <v>0</v>
      </c>
      <c r="Q138" s="123">
        <f t="shared" si="34"/>
        <v>0</v>
      </c>
      <c r="R138" s="129">
        <v>0</v>
      </c>
      <c r="S138" s="129">
        <v>0</v>
      </c>
    </row>
    <row r="139" spans="1:19" ht="14.25" customHeight="1">
      <c r="A139" s="462"/>
      <c r="B139" s="465"/>
      <c r="C139" s="166" t="s">
        <v>34</v>
      </c>
      <c r="D139" s="431" t="s">
        <v>47</v>
      </c>
      <c r="E139" s="432"/>
      <c r="F139" s="201">
        <v>126</v>
      </c>
      <c r="G139" s="202">
        <v>0</v>
      </c>
      <c r="H139" s="191">
        <v>0</v>
      </c>
      <c r="I139" s="191">
        <v>0</v>
      </c>
      <c r="J139" s="123">
        <v>0</v>
      </c>
      <c r="K139" s="123">
        <v>0</v>
      </c>
      <c r="L139" s="123">
        <v>0</v>
      </c>
      <c r="M139" s="123">
        <v>2</v>
      </c>
      <c r="N139" s="123">
        <v>0</v>
      </c>
      <c r="O139" s="123">
        <v>1</v>
      </c>
      <c r="P139" s="123">
        <v>2</v>
      </c>
      <c r="Q139" s="123">
        <v>2</v>
      </c>
      <c r="R139" s="129">
        <v>0</v>
      </c>
      <c r="S139" s="129">
        <v>0</v>
      </c>
    </row>
    <row r="140" spans="1:19" ht="22.5" customHeight="1">
      <c r="A140" s="462"/>
      <c r="B140" s="465"/>
      <c r="C140" s="135" t="s">
        <v>35</v>
      </c>
      <c r="D140" s="430" t="s">
        <v>42</v>
      </c>
      <c r="E140" s="430"/>
      <c r="F140" s="201">
        <v>127</v>
      </c>
      <c r="G140" s="202">
        <v>0</v>
      </c>
      <c r="H140" s="191">
        <v>0.1</v>
      </c>
      <c r="I140" s="191">
        <v>1.6</v>
      </c>
      <c r="J140" s="123">
        <v>4.6</v>
      </c>
      <c r="K140" s="123">
        <v>0</v>
      </c>
      <c r="L140" s="123">
        <v>4.8</v>
      </c>
      <c r="M140" s="131">
        <v>4.19</v>
      </c>
      <c r="N140" s="123">
        <v>1</v>
      </c>
      <c r="O140" s="123">
        <v>2</v>
      </c>
      <c r="P140" s="132">
        <v>3</v>
      </c>
      <c r="Q140" s="123">
        <v>4</v>
      </c>
      <c r="R140" s="129">
        <f>SUM(Q140/M140)%</f>
        <v>0.009546539379474939</v>
      </c>
      <c r="S140" s="129">
        <f>SUM(M140/J140)%</f>
        <v>0.009108695652173916</v>
      </c>
    </row>
    <row r="141" spans="1:19" ht="33.75" customHeight="1">
      <c r="A141" s="462"/>
      <c r="B141" s="466"/>
      <c r="C141" s="122" t="s">
        <v>240</v>
      </c>
      <c r="D141" s="467" t="s">
        <v>322</v>
      </c>
      <c r="E141" s="468"/>
      <c r="F141" s="201">
        <v>128</v>
      </c>
      <c r="G141" s="202">
        <v>0</v>
      </c>
      <c r="H141" s="191">
        <f>SUM(H142-H145)</f>
        <v>0</v>
      </c>
      <c r="I141" s="191">
        <f>SUM(I142-I145)</f>
        <v>0</v>
      </c>
      <c r="J141" s="128">
        <f>SUM(J142+J145)</f>
        <v>0</v>
      </c>
      <c r="K141" s="128">
        <f>SUM(K142+K145)</f>
        <v>0</v>
      </c>
      <c r="L141" s="128">
        <f>SUM(L142+L145)</f>
        <v>0</v>
      </c>
      <c r="M141" s="128">
        <f>SUM(M142+M145)</f>
        <v>4.45</v>
      </c>
      <c r="N141" s="123">
        <v>0</v>
      </c>
      <c r="O141" s="123">
        <v>0</v>
      </c>
      <c r="P141" s="123">
        <f>N141-O141</f>
        <v>0</v>
      </c>
      <c r="Q141" s="123">
        <f>O141-P141</f>
        <v>0</v>
      </c>
      <c r="R141" s="129">
        <v>0</v>
      </c>
      <c r="S141" s="129">
        <v>0</v>
      </c>
    </row>
    <row r="142" spans="1:19" ht="24" customHeight="1">
      <c r="A142" s="462"/>
      <c r="B142" s="166"/>
      <c r="C142" s="166"/>
      <c r="D142" s="136" t="s">
        <v>132</v>
      </c>
      <c r="E142" s="137" t="s">
        <v>294</v>
      </c>
      <c r="F142" s="201">
        <v>129</v>
      </c>
      <c r="G142" s="202">
        <v>0</v>
      </c>
      <c r="H142" s="191">
        <v>0</v>
      </c>
      <c r="I142" s="191">
        <v>0</v>
      </c>
      <c r="J142" s="123">
        <v>0</v>
      </c>
      <c r="K142" s="123">
        <v>0</v>
      </c>
      <c r="L142" s="123">
        <v>0</v>
      </c>
      <c r="M142" s="123">
        <v>0</v>
      </c>
      <c r="N142" s="123">
        <f aca="true" t="shared" si="35" ref="N142:N149">L142-M142</f>
        <v>0</v>
      </c>
      <c r="O142" s="123">
        <f aca="true" t="shared" si="36" ref="O142:Q149">M142-N142</f>
        <v>0</v>
      </c>
      <c r="P142" s="123">
        <f t="shared" si="36"/>
        <v>0</v>
      </c>
      <c r="Q142" s="123">
        <f t="shared" si="36"/>
        <v>0</v>
      </c>
      <c r="R142" s="129">
        <v>0</v>
      </c>
      <c r="S142" s="129">
        <v>0</v>
      </c>
    </row>
    <row r="143" spans="1:19" ht="26.25" customHeight="1">
      <c r="A143" s="462"/>
      <c r="B143" s="166"/>
      <c r="C143" s="138"/>
      <c r="D143" s="136" t="s">
        <v>285</v>
      </c>
      <c r="E143" s="134" t="s">
        <v>295</v>
      </c>
      <c r="F143" s="201">
        <v>130</v>
      </c>
      <c r="G143" s="202">
        <v>0</v>
      </c>
      <c r="H143" s="191">
        <v>0</v>
      </c>
      <c r="I143" s="191">
        <v>0</v>
      </c>
      <c r="J143" s="123">
        <v>0</v>
      </c>
      <c r="K143" s="123">
        <v>0</v>
      </c>
      <c r="L143" s="123">
        <v>0</v>
      </c>
      <c r="M143" s="123">
        <v>0</v>
      </c>
      <c r="N143" s="123">
        <f t="shared" si="35"/>
        <v>0</v>
      </c>
      <c r="O143" s="123">
        <f t="shared" si="36"/>
        <v>0</v>
      </c>
      <c r="P143" s="123">
        <f t="shared" si="36"/>
        <v>0</v>
      </c>
      <c r="Q143" s="123">
        <f aca="true" t="shared" si="37" ref="Q143:Q176">O143-P143</f>
        <v>0</v>
      </c>
      <c r="R143" s="129">
        <v>0</v>
      </c>
      <c r="S143" s="129">
        <v>0</v>
      </c>
    </row>
    <row r="144" spans="1:19" ht="24.75" customHeight="1">
      <c r="A144" s="462"/>
      <c r="B144" s="166"/>
      <c r="C144" s="138"/>
      <c r="D144" s="136" t="s">
        <v>318</v>
      </c>
      <c r="E144" s="139" t="s">
        <v>325</v>
      </c>
      <c r="F144" s="201" t="s">
        <v>317</v>
      </c>
      <c r="G144" s="202">
        <v>0</v>
      </c>
      <c r="H144" s="191">
        <v>0</v>
      </c>
      <c r="I144" s="191">
        <v>0</v>
      </c>
      <c r="J144" s="123">
        <v>0</v>
      </c>
      <c r="K144" s="123">
        <v>0</v>
      </c>
      <c r="L144" s="123">
        <v>0</v>
      </c>
      <c r="M144" s="123">
        <v>0</v>
      </c>
      <c r="N144" s="123">
        <f t="shared" si="35"/>
        <v>0</v>
      </c>
      <c r="O144" s="123">
        <f t="shared" si="36"/>
        <v>0</v>
      </c>
      <c r="P144" s="123">
        <f t="shared" si="36"/>
        <v>0</v>
      </c>
      <c r="Q144" s="123">
        <f t="shared" si="37"/>
        <v>0</v>
      </c>
      <c r="R144" s="129">
        <v>0</v>
      </c>
      <c r="S144" s="129">
        <v>0</v>
      </c>
    </row>
    <row r="145" spans="1:19" ht="39" customHeight="1">
      <c r="A145" s="462"/>
      <c r="B145" s="166"/>
      <c r="C145" s="166"/>
      <c r="D145" s="136" t="s">
        <v>216</v>
      </c>
      <c r="E145" s="137" t="s">
        <v>222</v>
      </c>
      <c r="F145" s="201">
        <v>131</v>
      </c>
      <c r="G145" s="202">
        <v>0</v>
      </c>
      <c r="H145" s="191">
        <v>0</v>
      </c>
      <c r="I145" s="191">
        <v>0</v>
      </c>
      <c r="J145" s="123">
        <v>0</v>
      </c>
      <c r="K145" s="123">
        <v>0</v>
      </c>
      <c r="L145" s="123">
        <v>0</v>
      </c>
      <c r="M145" s="123">
        <f>M146</f>
        <v>4.45</v>
      </c>
      <c r="N145" s="123">
        <v>0</v>
      </c>
      <c r="O145" s="123">
        <v>0</v>
      </c>
      <c r="P145" s="123">
        <f t="shared" si="36"/>
        <v>0</v>
      </c>
      <c r="Q145" s="123">
        <f t="shared" si="37"/>
        <v>0</v>
      </c>
      <c r="R145" s="129">
        <v>0</v>
      </c>
      <c r="S145" s="129">
        <v>0</v>
      </c>
    </row>
    <row r="146" spans="1:19" ht="34.5" customHeight="1">
      <c r="A146" s="462"/>
      <c r="B146" s="166"/>
      <c r="C146" s="166"/>
      <c r="D146" s="167" t="s">
        <v>217</v>
      </c>
      <c r="E146" s="167" t="s">
        <v>298</v>
      </c>
      <c r="F146" s="201">
        <v>132</v>
      </c>
      <c r="G146" s="202">
        <v>0</v>
      </c>
      <c r="H146" s="191">
        <v>0</v>
      </c>
      <c r="I146" s="191">
        <v>0</v>
      </c>
      <c r="J146" s="123">
        <v>0</v>
      </c>
      <c r="K146" s="123">
        <v>0</v>
      </c>
      <c r="L146" s="123">
        <v>0</v>
      </c>
      <c r="M146" s="123">
        <f>M147+M148+M149</f>
        <v>4.45</v>
      </c>
      <c r="N146" s="123">
        <f>N147+N148+N149</f>
        <v>0</v>
      </c>
      <c r="O146" s="123">
        <f>O147+O148+O149</f>
        <v>0</v>
      </c>
      <c r="P146" s="123">
        <f t="shared" si="36"/>
        <v>0</v>
      </c>
      <c r="Q146" s="123">
        <f t="shared" si="37"/>
        <v>0</v>
      </c>
      <c r="R146" s="129">
        <v>0</v>
      </c>
      <c r="S146" s="129">
        <v>0</v>
      </c>
    </row>
    <row r="147" spans="1:19" ht="25.5" customHeight="1">
      <c r="A147" s="462"/>
      <c r="B147" s="166"/>
      <c r="C147" s="166"/>
      <c r="D147" s="167"/>
      <c r="E147" s="167" t="s">
        <v>234</v>
      </c>
      <c r="F147" s="201">
        <v>133</v>
      </c>
      <c r="G147" s="202">
        <v>0</v>
      </c>
      <c r="H147" s="191">
        <v>0</v>
      </c>
      <c r="I147" s="191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f t="shared" si="35"/>
        <v>0</v>
      </c>
      <c r="O147" s="123">
        <f t="shared" si="36"/>
        <v>0</v>
      </c>
      <c r="P147" s="123">
        <f t="shared" si="36"/>
        <v>0</v>
      </c>
      <c r="Q147" s="123">
        <f t="shared" si="37"/>
        <v>0</v>
      </c>
      <c r="R147" s="129">
        <v>0</v>
      </c>
      <c r="S147" s="129">
        <v>0</v>
      </c>
    </row>
    <row r="148" spans="1:19" ht="34.5" customHeight="1">
      <c r="A148" s="462"/>
      <c r="B148" s="166"/>
      <c r="C148" s="166"/>
      <c r="D148" s="167"/>
      <c r="E148" s="167" t="s">
        <v>235</v>
      </c>
      <c r="F148" s="201">
        <v>134</v>
      </c>
      <c r="G148" s="202">
        <v>0</v>
      </c>
      <c r="H148" s="191">
        <v>0</v>
      </c>
      <c r="I148" s="191">
        <v>0</v>
      </c>
      <c r="J148" s="123">
        <v>0</v>
      </c>
      <c r="K148" s="123">
        <v>0</v>
      </c>
      <c r="L148" s="123">
        <v>0</v>
      </c>
      <c r="M148" s="123">
        <v>4.45</v>
      </c>
      <c r="N148" s="123">
        <v>0</v>
      </c>
      <c r="O148" s="123">
        <v>0</v>
      </c>
      <c r="P148" s="123">
        <f t="shared" si="36"/>
        <v>0</v>
      </c>
      <c r="Q148" s="123">
        <f t="shared" si="37"/>
        <v>0</v>
      </c>
      <c r="R148" s="129">
        <v>0</v>
      </c>
      <c r="S148" s="129">
        <v>0</v>
      </c>
    </row>
    <row r="149" spans="1:19" ht="17.25" customHeight="1">
      <c r="A149" s="462"/>
      <c r="B149" s="166"/>
      <c r="C149" s="166"/>
      <c r="D149" s="167"/>
      <c r="E149" s="168" t="s">
        <v>236</v>
      </c>
      <c r="F149" s="201">
        <v>135</v>
      </c>
      <c r="G149" s="202">
        <v>0</v>
      </c>
      <c r="H149" s="191">
        <v>0</v>
      </c>
      <c r="I149" s="191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f t="shared" si="35"/>
        <v>0</v>
      </c>
      <c r="O149" s="123">
        <f t="shared" si="36"/>
        <v>0</v>
      </c>
      <c r="P149" s="123">
        <f t="shared" si="36"/>
        <v>0</v>
      </c>
      <c r="Q149" s="123">
        <f t="shared" si="37"/>
        <v>0</v>
      </c>
      <c r="R149" s="129">
        <v>0</v>
      </c>
      <c r="S149" s="129">
        <v>0</v>
      </c>
    </row>
    <row r="150" spans="1:19" ht="23.25" customHeight="1">
      <c r="A150" s="462"/>
      <c r="B150" s="163">
        <v>2</v>
      </c>
      <c r="C150" s="166"/>
      <c r="D150" s="430" t="s">
        <v>299</v>
      </c>
      <c r="E150" s="430"/>
      <c r="F150" s="201">
        <v>136</v>
      </c>
      <c r="G150" s="202">
        <v>0</v>
      </c>
      <c r="H150" s="191">
        <f aca="true" t="shared" si="38" ref="H150:Q150">H151+H154+H157</f>
        <v>0</v>
      </c>
      <c r="I150" s="191">
        <f t="shared" si="38"/>
        <v>1.24</v>
      </c>
      <c r="J150" s="128">
        <f>J151+J154+J157</f>
        <v>0</v>
      </c>
      <c r="K150" s="128">
        <f>K151+K154+K157</f>
        <v>0</v>
      </c>
      <c r="L150" s="128">
        <f>L151+L154+L157</f>
        <v>0</v>
      </c>
      <c r="M150" s="128">
        <f>M151+M154+M157</f>
        <v>0</v>
      </c>
      <c r="N150" s="123">
        <f t="shared" si="38"/>
        <v>0</v>
      </c>
      <c r="O150" s="123">
        <f t="shared" si="38"/>
        <v>0</v>
      </c>
      <c r="P150" s="123">
        <f t="shared" si="38"/>
        <v>0</v>
      </c>
      <c r="Q150" s="123">
        <f t="shared" si="38"/>
        <v>0</v>
      </c>
      <c r="R150" s="129">
        <v>0</v>
      </c>
      <c r="S150" s="129">
        <v>0</v>
      </c>
    </row>
    <row r="151" spans="1:19" ht="22.5" customHeight="1">
      <c r="A151" s="462"/>
      <c r="B151" s="429"/>
      <c r="C151" s="166" t="s">
        <v>29</v>
      </c>
      <c r="D151" s="430" t="s">
        <v>300</v>
      </c>
      <c r="E151" s="430"/>
      <c r="F151" s="201">
        <v>137</v>
      </c>
      <c r="G151" s="202">
        <v>0</v>
      </c>
      <c r="H151" s="191">
        <f aca="true" t="shared" si="39" ref="H151:M151">H152+H153</f>
        <v>0</v>
      </c>
      <c r="I151" s="191">
        <f t="shared" si="39"/>
        <v>0</v>
      </c>
      <c r="J151" s="128">
        <f t="shared" si="39"/>
        <v>0</v>
      </c>
      <c r="K151" s="128">
        <f t="shared" si="39"/>
        <v>0</v>
      </c>
      <c r="L151" s="128">
        <f t="shared" si="39"/>
        <v>0</v>
      </c>
      <c r="M151" s="128">
        <f t="shared" si="39"/>
        <v>0</v>
      </c>
      <c r="N151" s="123">
        <f aca="true" t="shared" si="40" ref="N151:N156">L151-M151</f>
        <v>0</v>
      </c>
      <c r="O151" s="123">
        <f aca="true" t="shared" si="41" ref="O151:O156">M151-N151</f>
        <v>0</v>
      </c>
      <c r="P151" s="123">
        <f aca="true" t="shared" si="42" ref="P151:P156">N151-O151</f>
        <v>0</v>
      </c>
      <c r="Q151" s="123">
        <f t="shared" si="37"/>
        <v>0</v>
      </c>
      <c r="R151" s="129">
        <v>0</v>
      </c>
      <c r="S151" s="129">
        <v>0</v>
      </c>
    </row>
    <row r="152" spans="1:19" ht="21" customHeight="1">
      <c r="A152" s="462"/>
      <c r="B152" s="429"/>
      <c r="C152" s="166"/>
      <c r="D152" s="167" t="s">
        <v>157</v>
      </c>
      <c r="E152" s="167" t="s">
        <v>159</v>
      </c>
      <c r="F152" s="201">
        <v>138</v>
      </c>
      <c r="G152" s="202">
        <v>0</v>
      </c>
      <c r="H152" s="191">
        <v>0</v>
      </c>
      <c r="I152" s="191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f t="shared" si="40"/>
        <v>0</v>
      </c>
      <c r="O152" s="123">
        <f t="shared" si="41"/>
        <v>0</v>
      </c>
      <c r="P152" s="123">
        <f t="shared" si="42"/>
        <v>0</v>
      </c>
      <c r="Q152" s="123">
        <f t="shared" si="37"/>
        <v>0</v>
      </c>
      <c r="R152" s="129">
        <v>0</v>
      </c>
      <c r="S152" s="129">
        <v>0</v>
      </c>
    </row>
    <row r="153" spans="1:19" ht="23.25" customHeight="1">
      <c r="A153" s="462"/>
      <c r="B153" s="429"/>
      <c r="C153" s="166"/>
      <c r="D153" s="167" t="s">
        <v>158</v>
      </c>
      <c r="E153" s="167" t="s">
        <v>160</v>
      </c>
      <c r="F153" s="201">
        <v>139</v>
      </c>
      <c r="G153" s="202">
        <v>0</v>
      </c>
      <c r="H153" s="191">
        <v>0</v>
      </c>
      <c r="I153" s="191">
        <v>0</v>
      </c>
      <c r="J153" s="123">
        <v>0</v>
      </c>
      <c r="K153" s="123">
        <v>0</v>
      </c>
      <c r="L153" s="123">
        <v>0</v>
      </c>
      <c r="M153" s="123">
        <v>0</v>
      </c>
      <c r="N153" s="123">
        <f t="shared" si="40"/>
        <v>0</v>
      </c>
      <c r="O153" s="123">
        <f t="shared" si="41"/>
        <v>0</v>
      </c>
      <c r="P153" s="123">
        <f t="shared" si="42"/>
        <v>0</v>
      </c>
      <c r="Q153" s="123">
        <f t="shared" si="37"/>
        <v>0</v>
      </c>
      <c r="R153" s="129">
        <v>0</v>
      </c>
      <c r="S153" s="129">
        <v>0</v>
      </c>
    </row>
    <row r="154" spans="1:19" ht="25.5" customHeight="1">
      <c r="A154" s="462"/>
      <c r="B154" s="429"/>
      <c r="C154" s="166" t="s">
        <v>30</v>
      </c>
      <c r="D154" s="430" t="s">
        <v>301</v>
      </c>
      <c r="E154" s="430"/>
      <c r="F154" s="201">
        <v>140</v>
      </c>
      <c r="G154" s="202">
        <v>0</v>
      </c>
      <c r="H154" s="191">
        <f>H155+H156</f>
        <v>0</v>
      </c>
      <c r="I154" s="191">
        <f>I155+I156</f>
        <v>0</v>
      </c>
      <c r="J154" s="128">
        <f>SUM(J155+J156)</f>
        <v>0</v>
      </c>
      <c r="K154" s="128">
        <f>SUM(K155+K156)</f>
        <v>0</v>
      </c>
      <c r="L154" s="128">
        <f>SUM(L155+L156)</f>
        <v>0</v>
      </c>
      <c r="M154" s="128">
        <f>SUM(M155+M156)</f>
        <v>0</v>
      </c>
      <c r="N154" s="123">
        <f t="shared" si="40"/>
        <v>0</v>
      </c>
      <c r="O154" s="123">
        <f t="shared" si="41"/>
        <v>0</v>
      </c>
      <c r="P154" s="123">
        <f t="shared" si="42"/>
        <v>0</v>
      </c>
      <c r="Q154" s="123">
        <f t="shared" si="37"/>
        <v>0</v>
      </c>
      <c r="R154" s="129">
        <v>0</v>
      </c>
      <c r="S154" s="129">
        <v>0</v>
      </c>
    </row>
    <row r="155" spans="1:19" ht="21.75" customHeight="1">
      <c r="A155" s="462"/>
      <c r="B155" s="429"/>
      <c r="C155" s="166"/>
      <c r="D155" s="167" t="s">
        <v>77</v>
      </c>
      <c r="E155" s="167" t="s">
        <v>159</v>
      </c>
      <c r="F155" s="201">
        <v>141</v>
      </c>
      <c r="G155" s="202">
        <v>0</v>
      </c>
      <c r="H155" s="191">
        <v>0</v>
      </c>
      <c r="I155" s="191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f t="shared" si="40"/>
        <v>0</v>
      </c>
      <c r="O155" s="123">
        <f t="shared" si="41"/>
        <v>0</v>
      </c>
      <c r="P155" s="123">
        <f t="shared" si="42"/>
        <v>0</v>
      </c>
      <c r="Q155" s="123">
        <f t="shared" si="37"/>
        <v>0</v>
      </c>
      <c r="R155" s="129">
        <v>0</v>
      </c>
      <c r="S155" s="129">
        <v>0</v>
      </c>
    </row>
    <row r="156" spans="1:19" ht="22.5" customHeight="1">
      <c r="A156" s="462"/>
      <c r="B156" s="429"/>
      <c r="C156" s="166"/>
      <c r="D156" s="167" t="s">
        <v>79</v>
      </c>
      <c r="E156" s="167" t="s">
        <v>160</v>
      </c>
      <c r="F156" s="201">
        <v>142</v>
      </c>
      <c r="G156" s="202">
        <v>0</v>
      </c>
      <c r="H156" s="191">
        <v>0</v>
      </c>
      <c r="I156" s="191">
        <v>0</v>
      </c>
      <c r="J156" s="123">
        <v>0</v>
      </c>
      <c r="K156" s="123">
        <v>0</v>
      </c>
      <c r="L156" s="123">
        <v>0</v>
      </c>
      <c r="M156" s="123">
        <v>0</v>
      </c>
      <c r="N156" s="123">
        <f t="shared" si="40"/>
        <v>0</v>
      </c>
      <c r="O156" s="123">
        <f t="shared" si="41"/>
        <v>0</v>
      </c>
      <c r="P156" s="123">
        <f t="shared" si="42"/>
        <v>0</v>
      </c>
      <c r="Q156" s="123">
        <f t="shared" si="37"/>
        <v>0</v>
      </c>
      <c r="R156" s="129">
        <v>0</v>
      </c>
      <c r="S156" s="129">
        <v>0</v>
      </c>
    </row>
    <row r="157" spans="1:19" ht="14.25">
      <c r="A157" s="462"/>
      <c r="B157" s="429"/>
      <c r="C157" s="166" t="s">
        <v>32</v>
      </c>
      <c r="D157" s="430" t="s">
        <v>45</v>
      </c>
      <c r="E157" s="430"/>
      <c r="F157" s="201">
        <v>143</v>
      </c>
      <c r="G157" s="202">
        <v>0</v>
      </c>
      <c r="H157" s="191">
        <v>0</v>
      </c>
      <c r="I157" s="191">
        <v>1.24</v>
      </c>
      <c r="J157" s="123">
        <v>0</v>
      </c>
      <c r="K157" s="123">
        <v>0</v>
      </c>
      <c r="L157" s="123">
        <v>0</v>
      </c>
      <c r="M157" s="123">
        <v>0</v>
      </c>
      <c r="N157" s="123">
        <v>0</v>
      </c>
      <c r="O157" s="123">
        <v>0</v>
      </c>
      <c r="P157" s="123">
        <v>0</v>
      </c>
      <c r="Q157" s="123">
        <v>0</v>
      </c>
      <c r="R157" s="129">
        <v>0</v>
      </c>
      <c r="S157" s="129">
        <v>0</v>
      </c>
    </row>
    <row r="158" spans="1:19" ht="14.25">
      <c r="A158" s="463"/>
      <c r="B158" s="166">
        <v>3</v>
      </c>
      <c r="C158" s="166"/>
      <c r="D158" s="430" t="s">
        <v>11</v>
      </c>
      <c r="E158" s="430"/>
      <c r="F158" s="201">
        <v>144</v>
      </c>
      <c r="G158" s="202">
        <v>0</v>
      </c>
      <c r="H158" s="191">
        <v>0</v>
      </c>
      <c r="I158" s="191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f>L158-M158</f>
        <v>0</v>
      </c>
      <c r="O158" s="123">
        <f>M158-N158</f>
        <v>0</v>
      </c>
      <c r="P158" s="123">
        <f>N158-O158</f>
        <v>0</v>
      </c>
      <c r="Q158" s="123">
        <f>O158-P158</f>
        <v>0</v>
      </c>
      <c r="R158" s="129">
        <v>0</v>
      </c>
      <c r="S158" s="129">
        <v>0</v>
      </c>
    </row>
    <row r="159" spans="1:19" ht="25.5" customHeight="1">
      <c r="A159" s="185" t="s">
        <v>21</v>
      </c>
      <c r="B159" s="166"/>
      <c r="C159" s="166"/>
      <c r="D159" s="430" t="s">
        <v>286</v>
      </c>
      <c r="E159" s="430"/>
      <c r="F159" s="201">
        <v>145</v>
      </c>
      <c r="G159" s="202">
        <v>0</v>
      </c>
      <c r="H159" s="191">
        <f>SUM(H14-H42)</f>
        <v>71.65999999999997</v>
      </c>
      <c r="I159" s="191">
        <f>SUM(I14-I42)</f>
        <v>-46.030000000000086</v>
      </c>
      <c r="J159" s="128">
        <f>SUM(J14-J42)</f>
        <v>70.2299999999999</v>
      </c>
      <c r="K159" s="128">
        <f>SUM(K14-K42)</f>
        <v>0</v>
      </c>
      <c r="L159" s="123">
        <f aca="true" t="shared" si="43" ref="L159:Q159">SUM(L14-L42)</f>
        <v>35.00999999999999</v>
      </c>
      <c r="M159" s="191">
        <f t="shared" si="43"/>
        <v>52.950000000000045</v>
      </c>
      <c r="N159" s="123">
        <f t="shared" si="43"/>
        <v>2.4000000000000057</v>
      </c>
      <c r="O159" s="123">
        <f t="shared" si="43"/>
        <v>2.6399999999999864</v>
      </c>
      <c r="P159" s="123">
        <f t="shared" si="43"/>
        <v>35.02999999999997</v>
      </c>
      <c r="Q159" s="123">
        <f t="shared" si="43"/>
        <v>30.5</v>
      </c>
      <c r="R159" s="129">
        <f>SUM(Q159/M159)%</f>
        <v>0.005760151085930118</v>
      </c>
      <c r="S159" s="129">
        <f>SUM(M159/J159)%</f>
        <v>0.007539513028620265</v>
      </c>
    </row>
    <row r="160" spans="1:19" ht="15" customHeight="1">
      <c r="A160" s="192"/>
      <c r="B160" s="172"/>
      <c r="C160" s="172"/>
      <c r="D160" s="140"/>
      <c r="E160" s="141" t="s">
        <v>302</v>
      </c>
      <c r="F160" s="201">
        <v>146</v>
      </c>
      <c r="G160" s="155">
        <v>0</v>
      </c>
      <c r="H160" s="156">
        <v>0</v>
      </c>
      <c r="I160" s="156">
        <v>0</v>
      </c>
      <c r="J160" s="142">
        <v>0</v>
      </c>
      <c r="K160" s="142">
        <v>0</v>
      </c>
      <c r="L160" s="142">
        <v>0</v>
      </c>
      <c r="M160" s="142">
        <v>0</v>
      </c>
      <c r="N160" s="123">
        <f aca="true" t="shared" si="44" ref="N160:Q161">L160-M160</f>
        <v>0</v>
      </c>
      <c r="O160" s="123">
        <f t="shared" si="44"/>
        <v>0</v>
      </c>
      <c r="P160" s="123">
        <f t="shared" si="44"/>
        <v>0</v>
      </c>
      <c r="Q160" s="123">
        <f t="shared" si="44"/>
        <v>0</v>
      </c>
      <c r="R160" s="129">
        <v>0</v>
      </c>
      <c r="S160" s="129">
        <v>0</v>
      </c>
    </row>
    <row r="161" spans="1:19" ht="24.75" customHeight="1">
      <c r="A161" s="192"/>
      <c r="B161" s="172"/>
      <c r="C161" s="172"/>
      <c r="D161" s="140"/>
      <c r="E161" s="141" t="s">
        <v>156</v>
      </c>
      <c r="F161" s="201">
        <v>147</v>
      </c>
      <c r="G161" s="155">
        <v>0</v>
      </c>
      <c r="H161" s="156">
        <v>0</v>
      </c>
      <c r="I161" s="156">
        <v>0</v>
      </c>
      <c r="J161" s="142">
        <v>0</v>
      </c>
      <c r="K161" s="142">
        <v>0</v>
      </c>
      <c r="L161" s="142">
        <v>0</v>
      </c>
      <c r="M161" s="142">
        <v>4.27</v>
      </c>
      <c r="N161" s="123">
        <v>0</v>
      </c>
      <c r="O161" s="123">
        <v>0</v>
      </c>
      <c r="P161" s="123">
        <f t="shared" si="44"/>
        <v>0</v>
      </c>
      <c r="Q161" s="123">
        <v>0</v>
      </c>
      <c r="R161" s="129">
        <v>0</v>
      </c>
      <c r="S161" s="129">
        <v>0</v>
      </c>
    </row>
    <row r="162" spans="1:19" ht="15" customHeight="1">
      <c r="A162" s="193" t="s">
        <v>22</v>
      </c>
      <c r="B162" s="143"/>
      <c r="C162" s="143"/>
      <c r="D162" s="443" t="s">
        <v>110</v>
      </c>
      <c r="E162" s="443"/>
      <c r="F162" s="201">
        <v>148</v>
      </c>
      <c r="G162" s="209">
        <v>0</v>
      </c>
      <c r="H162" s="144">
        <f>16/100*H159</f>
        <v>11.465599999999995</v>
      </c>
      <c r="I162" s="210">
        <v>0</v>
      </c>
      <c r="J162" s="144">
        <v>3.15</v>
      </c>
      <c r="K162" s="144">
        <v>0</v>
      </c>
      <c r="L162" s="144">
        <v>0</v>
      </c>
      <c r="M162" s="144">
        <v>8.69</v>
      </c>
      <c r="N162" s="145">
        <v>0</v>
      </c>
      <c r="O162" s="145">
        <v>0</v>
      </c>
      <c r="P162" s="145">
        <v>0</v>
      </c>
      <c r="Q162" s="145">
        <v>4.63</v>
      </c>
      <c r="R162" s="129">
        <v>0</v>
      </c>
      <c r="S162" s="129">
        <v>0</v>
      </c>
    </row>
    <row r="163" spans="1:19" ht="14.25">
      <c r="A163" s="194" t="s">
        <v>23</v>
      </c>
      <c r="B163" s="146"/>
      <c r="C163" s="173"/>
      <c r="D163" s="445" t="s">
        <v>16</v>
      </c>
      <c r="E163" s="445"/>
      <c r="F163" s="201">
        <v>149</v>
      </c>
      <c r="G163" s="211">
        <v>0</v>
      </c>
      <c r="H163" s="212"/>
      <c r="I163" s="212"/>
      <c r="J163" s="147"/>
      <c r="K163" s="149"/>
      <c r="L163" s="123"/>
      <c r="M163" s="131"/>
      <c r="N163" s="123"/>
      <c r="O163" s="123"/>
      <c r="P163" s="148"/>
      <c r="Q163" s="123"/>
      <c r="R163" s="129"/>
      <c r="S163" s="129"/>
    </row>
    <row r="164" spans="1:19" ht="19.5" customHeight="1">
      <c r="A164" s="195"/>
      <c r="B164" s="146">
        <v>1</v>
      </c>
      <c r="C164" s="173"/>
      <c r="D164" s="427" t="s">
        <v>292</v>
      </c>
      <c r="E164" s="428"/>
      <c r="F164" s="201">
        <v>150</v>
      </c>
      <c r="G164" s="211">
        <v>0</v>
      </c>
      <c r="H164" s="212">
        <f aca="true" t="shared" si="45" ref="H164:Q165">H100</f>
        <v>264.91</v>
      </c>
      <c r="I164" s="212">
        <f t="shared" si="45"/>
        <v>269.99</v>
      </c>
      <c r="J164" s="149">
        <f>J100</f>
        <v>198.94</v>
      </c>
      <c r="K164" s="149">
        <f t="shared" si="45"/>
        <v>0</v>
      </c>
      <c r="L164" s="147">
        <f>L100</f>
        <v>233</v>
      </c>
      <c r="M164" s="191">
        <f>M100</f>
        <v>214.03</v>
      </c>
      <c r="N164" s="147">
        <f t="shared" si="45"/>
        <v>59.3</v>
      </c>
      <c r="O164" s="147">
        <f t="shared" si="45"/>
        <v>116</v>
      </c>
      <c r="P164" s="147">
        <f t="shared" si="45"/>
        <v>186.3</v>
      </c>
      <c r="Q164" s="147">
        <f t="shared" si="45"/>
        <v>266.5</v>
      </c>
      <c r="R164" s="129">
        <f aca="true" t="shared" si="46" ref="R164:R170">SUM(Q164/M164)%</f>
        <v>0.01245152548708125</v>
      </c>
      <c r="S164" s="129">
        <f aca="true" t="shared" si="47" ref="S164:S170">SUM(M164/J164)%</f>
        <v>0.010758520156831207</v>
      </c>
    </row>
    <row r="165" spans="1:19" ht="16.5" customHeight="1">
      <c r="A165" s="195"/>
      <c r="B165" s="146">
        <v>2</v>
      </c>
      <c r="C165" s="173"/>
      <c r="D165" s="430" t="s">
        <v>296</v>
      </c>
      <c r="E165" s="430"/>
      <c r="F165" s="201">
        <v>151</v>
      </c>
      <c r="G165" s="211">
        <v>0</v>
      </c>
      <c r="H165" s="212">
        <f t="shared" si="45"/>
        <v>264.91</v>
      </c>
      <c r="I165" s="212">
        <f t="shared" si="45"/>
        <v>269.99</v>
      </c>
      <c r="J165" s="149">
        <f>J101</f>
        <v>198.94</v>
      </c>
      <c r="K165" s="149">
        <f t="shared" si="45"/>
        <v>0</v>
      </c>
      <c r="L165" s="147">
        <f>L101</f>
        <v>223</v>
      </c>
      <c r="M165" s="191">
        <f>M101</f>
        <v>207.52</v>
      </c>
      <c r="N165" s="147">
        <f t="shared" si="45"/>
        <v>55.8</v>
      </c>
      <c r="O165" s="147">
        <f t="shared" si="45"/>
        <v>116</v>
      </c>
      <c r="P165" s="147">
        <f t="shared" si="45"/>
        <v>186.3</v>
      </c>
      <c r="Q165" s="147">
        <f t="shared" si="45"/>
        <v>260</v>
      </c>
      <c r="R165" s="129">
        <f t="shared" si="46"/>
        <v>0.012528912875867387</v>
      </c>
      <c r="S165" s="129">
        <f t="shared" si="47"/>
        <v>0.010431285814818538</v>
      </c>
    </row>
    <row r="166" spans="1:19" ht="23.25" customHeight="1">
      <c r="A166" s="447"/>
      <c r="B166" s="150">
        <v>3</v>
      </c>
      <c r="C166" s="166"/>
      <c r="D166" s="430" t="s">
        <v>105</v>
      </c>
      <c r="E166" s="430"/>
      <c r="F166" s="201">
        <v>152</v>
      </c>
      <c r="G166" s="202">
        <v>0</v>
      </c>
      <c r="H166" s="191">
        <v>16</v>
      </c>
      <c r="I166" s="191">
        <v>17</v>
      </c>
      <c r="J166" s="123">
        <v>12</v>
      </c>
      <c r="K166" s="128">
        <v>0</v>
      </c>
      <c r="L166" s="123">
        <v>12</v>
      </c>
      <c r="M166" s="131">
        <v>11</v>
      </c>
      <c r="N166" s="123">
        <v>11</v>
      </c>
      <c r="O166" s="123">
        <v>11</v>
      </c>
      <c r="P166" s="123">
        <v>11</v>
      </c>
      <c r="Q166" s="123">
        <v>11</v>
      </c>
      <c r="R166" s="129">
        <f t="shared" si="46"/>
        <v>0.01</v>
      </c>
      <c r="S166" s="129">
        <f t="shared" si="47"/>
        <v>0.009166666666666667</v>
      </c>
    </row>
    <row r="167" spans="1:19" ht="14.25">
      <c r="A167" s="447"/>
      <c r="B167" s="150">
        <v>4</v>
      </c>
      <c r="C167" s="166"/>
      <c r="D167" s="430" t="s">
        <v>126</v>
      </c>
      <c r="E167" s="430"/>
      <c r="F167" s="201">
        <v>153</v>
      </c>
      <c r="G167" s="202">
        <v>0</v>
      </c>
      <c r="H167" s="191">
        <v>16</v>
      </c>
      <c r="I167" s="191">
        <v>17</v>
      </c>
      <c r="J167" s="123">
        <v>11</v>
      </c>
      <c r="K167" s="128">
        <v>0</v>
      </c>
      <c r="L167" s="123">
        <v>11</v>
      </c>
      <c r="M167" s="131">
        <v>10</v>
      </c>
      <c r="N167" s="123">
        <v>10</v>
      </c>
      <c r="O167" s="123">
        <v>10</v>
      </c>
      <c r="P167" s="123">
        <v>11</v>
      </c>
      <c r="Q167" s="123">
        <v>10.5</v>
      </c>
      <c r="R167" s="129">
        <f t="shared" si="46"/>
        <v>0.0105</v>
      </c>
      <c r="S167" s="129">
        <f t="shared" si="47"/>
        <v>0.00909090909090909</v>
      </c>
    </row>
    <row r="168" spans="1:19" ht="44.25" customHeight="1">
      <c r="A168" s="447"/>
      <c r="B168" s="150">
        <v>5</v>
      </c>
      <c r="C168" s="166" t="s">
        <v>29</v>
      </c>
      <c r="D168" s="431" t="s">
        <v>338</v>
      </c>
      <c r="E168" s="432"/>
      <c r="F168" s="201">
        <v>154</v>
      </c>
      <c r="G168" s="202">
        <v>0</v>
      </c>
      <c r="H168" s="191">
        <f>(H165/H167)/12*1000</f>
        <v>1379.7395833333335</v>
      </c>
      <c r="I168" s="191">
        <f>(I165/I167)/12*1000</f>
        <v>1323.4803921568628</v>
      </c>
      <c r="J168" s="128">
        <f>SUM(J165/J167)/12*1000</f>
        <v>1507.121212121212</v>
      </c>
      <c r="K168" s="128">
        <v>0</v>
      </c>
      <c r="L168" s="128">
        <f aca="true" t="shared" si="48" ref="L168:Q168">SUM(L165/L167)/12*1000</f>
        <v>1689.3939393939395</v>
      </c>
      <c r="M168" s="128">
        <f t="shared" si="48"/>
        <v>1729.3333333333337</v>
      </c>
      <c r="N168" s="128" t="s">
        <v>383</v>
      </c>
      <c r="O168" s="128" t="s">
        <v>383</v>
      </c>
      <c r="P168" s="128" t="s">
        <v>383</v>
      </c>
      <c r="Q168" s="123">
        <f t="shared" si="48"/>
        <v>2063.4920634920636</v>
      </c>
      <c r="R168" s="129">
        <f t="shared" si="46"/>
        <v>0.011932297977016558</v>
      </c>
      <c r="S168" s="129">
        <f t="shared" si="47"/>
        <v>0.011474414396300396</v>
      </c>
    </row>
    <row r="169" spans="1:19" ht="42.75" customHeight="1">
      <c r="A169" s="447"/>
      <c r="B169" s="150"/>
      <c r="C169" s="166" t="s">
        <v>297</v>
      </c>
      <c r="D169" s="430" t="s">
        <v>339</v>
      </c>
      <c r="E169" s="430"/>
      <c r="F169" s="201">
        <v>155</v>
      </c>
      <c r="G169" s="202">
        <v>0</v>
      </c>
      <c r="H169" s="191">
        <f>(H164/H167)/12*1000</f>
        <v>1379.7395833333335</v>
      </c>
      <c r="I169" s="191">
        <f>(I164/I167)/12*1000</f>
        <v>1323.4803921568628</v>
      </c>
      <c r="J169" s="128">
        <f>(J164/J167)/12*1000</f>
        <v>1507.121212121212</v>
      </c>
      <c r="K169" s="128">
        <v>0</v>
      </c>
      <c r="L169" s="128">
        <f>(L164/L167)/12*1000</f>
        <v>1765.1515151515155</v>
      </c>
      <c r="M169" s="128">
        <f>(M164/M167)/12*1000</f>
        <v>1783.5833333333333</v>
      </c>
      <c r="N169" s="128" t="s">
        <v>383</v>
      </c>
      <c r="O169" s="128" t="s">
        <v>383</v>
      </c>
      <c r="P169" s="128" t="s">
        <v>383</v>
      </c>
      <c r="Q169" s="123">
        <f>(Q164/Q167)/12*1000</f>
        <v>2115.0793650793653</v>
      </c>
      <c r="R169" s="129">
        <f t="shared" si="46"/>
        <v>0.011858595701982144</v>
      </c>
      <c r="S169" s="129">
        <f t="shared" si="47"/>
        <v>0.011834372172514327</v>
      </c>
    </row>
    <row r="170" spans="1:19" ht="33" customHeight="1">
      <c r="A170" s="447"/>
      <c r="B170" s="150">
        <v>6</v>
      </c>
      <c r="C170" s="166" t="s">
        <v>29</v>
      </c>
      <c r="D170" s="430" t="s">
        <v>345</v>
      </c>
      <c r="E170" s="430"/>
      <c r="F170" s="201">
        <v>156</v>
      </c>
      <c r="G170" s="202">
        <v>0</v>
      </c>
      <c r="H170" s="128">
        <f>(H15/H167)</f>
        <v>52.8125</v>
      </c>
      <c r="I170" s="191">
        <f>(I15/I167)</f>
        <v>48.22823529411764</v>
      </c>
      <c r="J170" s="128">
        <f>(J15/J167)</f>
        <v>78.87090909090908</v>
      </c>
      <c r="K170" s="128">
        <v>0</v>
      </c>
      <c r="L170" s="128">
        <f>(L15/L167)</f>
        <v>80.04545454545455</v>
      </c>
      <c r="M170" s="128">
        <f>(M15/M167)</f>
        <v>91.533</v>
      </c>
      <c r="N170" s="128" t="s">
        <v>383</v>
      </c>
      <c r="O170" s="128" t="s">
        <v>383</v>
      </c>
      <c r="P170" s="128" t="s">
        <v>383</v>
      </c>
      <c r="Q170" s="128">
        <f>(Q15/Q167)</f>
        <v>92.57142857142857</v>
      </c>
      <c r="R170" s="129">
        <f t="shared" si="46"/>
        <v>0.010113448545489448</v>
      </c>
      <c r="S170" s="129">
        <f t="shared" si="47"/>
        <v>0.01160541967311372</v>
      </c>
    </row>
    <row r="171" spans="1:19" ht="44.25" customHeight="1">
      <c r="A171" s="447"/>
      <c r="B171" s="150"/>
      <c r="C171" s="166" t="s">
        <v>30</v>
      </c>
      <c r="D171" s="430" t="s">
        <v>340</v>
      </c>
      <c r="E171" s="430"/>
      <c r="F171" s="201">
        <v>157</v>
      </c>
      <c r="G171" s="202">
        <v>0</v>
      </c>
      <c r="H171" s="191">
        <v>0</v>
      </c>
      <c r="I171" s="191">
        <v>0</v>
      </c>
      <c r="J171" s="123">
        <v>0</v>
      </c>
      <c r="K171" s="123">
        <v>0</v>
      </c>
      <c r="L171" s="123">
        <v>0</v>
      </c>
      <c r="M171" s="123">
        <v>0</v>
      </c>
      <c r="N171" s="123">
        <f aca="true" t="shared" si="49" ref="N171:N176">L171-M171</f>
        <v>0</v>
      </c>
      <c r="O171" s="123">
        <f aca="true" t="shared" si="50" ref="O171:O176">M171-N171</f>
        <v>0</v>
      </c>
      <c r="P171" s="123">
        <f aca="true" t="shared" si="51" ref="P171:P176">N171-O171</f>
        <v>0</v>
      </c>
      <c r="Q171" s="123">
        <f>O171-P171</f>
        <v>0</v>
      </c>
      <c r="R171" s="129">
        <v>0</v>
      </c>
      <c r="S171" s="129">
        <v>0</v>
      </c>
    </row>
    <row r="172" spans="1:19" ht="31.5" customHeight="1">
      <c r="A172" s="447"/>
      <c r="B172" s="150"/>
      <c r="C172" s="166" t="s">
        <v>128</v>
      </c>
      <c r="D172" s="431" t="s">
        <v>341</v>
      </c>
      <c r="E172" s="432"/>
      <c r="F172" s="201">
        <v>158</v>
      </c>
      <c r="G172" s="202">
        <v>0</v>
      </c>
      <c r="H172" s="191">
        <v>0</v>
      </c>
      <c r="I172" s="191">
        <v>0</v>
      </c>
      <c r="J172" s="123">
        <v>0</v>
      </c>
      <c r="K172" s="123">
        <v>0</v>
      </c>
      <c r="L172" s="123">
        <v>0</v>
      </c>
      <c r="M172" s="123">
        <v>0</v>
      </c>
      <c r="N172" s="123">
        <f t="shared" si="49"/>
        <v>0</v>
      </c>
      <c r="O172" s="123">
        <f t="shared" si="50"/>
        <v>0</v>
      </c>
      <c r="P172" s="123">
        <f t="shared" si="51"/>
        <v>0</v>
      </c>
      <c r="Q172" s="123">
        <f t="shared" si="37"/>
        <v>0</v>
      </c>
      <c r="R172" s="129">
        <v>0</v>
      </c>
      <c r="S172" s="129">
        <v>0</v>
      </c>
    </row>
    <row r="173" spans="1:19" ht="25.5" customHeight="1">
      <c r="A173" s="447"/>
      <c r="B173" s="150"/>
      <c r="C173" s="166"/>
      <c r="D173" s="167"/>
      <c r="E173" s="167" t="s">
        <v>303</v>
      </c>
      <c r="F173" s="201">
        <v>159</v>
      </c>
      <c r="G173" s="202">
        <v>0</v>
      </c>
      <c r="H173" s="191">
        <v>0</v>
      </c>
      <c r="I173" s="191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f t="shared" si="49"/>
        <v>0</v>
      </c>
      <c r="O173" s="123">
        <f t="shared" si="50"/>
        <v>0</v>
      </c>
      <c r="P173" s="123">
        <f t="shared" si="51"/>
        <v>0</v>
      </c>
      <c r="Q173" s="123">
        <f t="shared" si="37"/>
        <v>0</v>
      </c>
      <c r="R173" s="129">
        <v>0</v>
      </c>
      <c r="S173" s="129">
        <v>0</v>
      </c>
    </row>
    <row r="174" spans="1:19" ht="15.75" customHeight="1">
      <c r="A174" s="447"/>
      <c r="B174" s="150"/>
      <c r="C174" s="166"/>
      <c r="D174" s="167"/>
      <c r="E174" s="167" t="s">
        <v>323</v>
      </c>
      <c r="F174" s="201">
        <v>160</v>
      </c>
      <c r="G174" s="202">
        <v>0</v>
      </c>
      <c r="H174" s="191">
        <v>0</v>
      </c>
      <c r="I174" s="191">
        <v>0</v>
      </c>
      <c r="J174" s="123">
        <v>0</v>
      </c>
      <c r="K174" s="123">
        <v>0</v>
      </c>
      <c r="L174" s="123">
        <v>0</v>
      </c>
      <c r="M174" s="123">
        <v>0</v>
      </c>
      <c r="N174" s="123">
        <f t="shared" si="49"/>
        <v>0</v>
      </c>
      <c r="O174" s="123">
        <f t="shared" si="50"/>
        <v>0</v>
      </c>
      <c r="P174" s="123">
        <f t="shared" si="51"/>
        <v>0</v>
      </c>
      <c r="Q174" s="123">
        <f t="shared" si="37"/>
        <v>0</v>
      </c>
      <c r="R174" s="129">
        <v>0</v>
      </c>
      <c r="S174" s="129">
        <v>0</v>
      </c>
    </row>
    <row r="175" spans="1:19" ht="15.75" customHeight="1">
      <c r="A175" s="447"/>
      <c r="B175" s="150"/>
      <c r="C175" s="166"/>
      <c r="D175" s="167"/>
      <c r="E175" s="167" t="s">
        <v>342</v>
      </c>
      <c r="F175" s="201">
        <v>161</v>
      </c>
      <c r="G175" s="202">
        <v>0</v>
      </c>
      <c r="H175" s="191">
        <v>0</v>
      </c>
      <c r="I175" s="191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f t="shared" si="49"/>
        <v>0</v>
      </c>
      <c r="O175" s="123">
        <f t="shared" si="50"/>
        <v>0</v>
      </c>
      <c r="P175" s="123">
        <f t="shared" si="51"/>
        <v>0</v>
      </c>
      <c r="Q175" s="123">
        <f t="shared" si="37"/>
        <v>0</v>
      </c>
      <c r="R175" s="129">
        <v>0</v>
      </c>
      <c r="S175" s="129">
        <v>0</v>
      </c>
    </row>
    <row r="176" spans="1:19" ht="37.5" customHeight="1">
      <c r="A176" s="447"/>
      <c r="B176" s="150"/>
      <c r="C176" s="166"/>
      <c r="D176" s="167"/>
      <c r="E176" s="167" t="s">
        <v>343</v>
      </c>
      <c r="F176" s="201">
        <v>162</v>
      </c>
      <c r="G176" s="202">
        <v>0</v>
      </c>
      <c r="H176" s="191">
        <v>0</v>
      </c>
      <c r="I176" s="191">
        <v>0</v>
      </c>
      <c r="J176" s="123">
        <v>0</v>
      </c>
      <c r="K176" s="123">
        <v>0</v>
      </c>
      <c r="L176" s="123">
        <v>0</v>
      </c>
      <c r="M176" s="123">
        <v>0</v>
      </c>
      <c r="N176" s="123">
        <f t="shared" si="49"/>
        <v>0</v>
      </c>
      <c r="O176" s="123">
        <f t="shared" si="50"/>
        <v>0</v>
      </c>
      <c r="P176" s="123">
        <f t="shared" si="51"/>
        <v>0</v>
      </c>
      <c r="Q176" s="123">
        <f t="shared" si="37"/>
        <v>0</v>
      </c>
      <c r="R176" s="129">
        <v>0</v>
      </c>
      <c r="S176" s="129">
        <v>0</v>
      </c>
    </row>
    <row r="177" spans="1:19" ht="15" customHeight="1">
      <c r="A177" s="196"/>
      <c r="B177" s="150">
        <v>7</v>
      </c>
      <c r="C177" s="166"/>
      <c r="D177" s="443" t="s">
        <v>262</v>
      </c>
      <c r="E177" s="443"/>
      <c r="F177" s="201">
        <v>163</v>
      </c>
      <c r="G177" s="202">
        <v>0</v>
      </c>
      <c r="H177" s="191">
        <v>0</v>
      </c>
      <c r="I177" s="191">
        <v>0</v>
      </c>
      <c r="J177" s="123">
        <v>5.59</v>
      </c>
      <c r="K177" s="128">
        <v>0</v>
      </c>
      <c r="L177" s="123">
        <v>3</v>
      </c>
      <c r="M177" s="132">
        <v>6.24</v>
      </c>
      <c r="N177" s="123">
        <v>0</v>
      </c>
      <c r="O177" s="123">
        <v>0</v>
      </c>
      <c r="P177" s="123">
        <v>0</v>
      </c>
      <c r="Q177" s="123">
        <v>0</v>
      </c>
      <c r="R177" s="129">
        <f>SUM(Q177/M177)%</f>
        <v>0</v>
      </c>
      <c r="S177" s="129">
        <f>SUM(M177/J177)%</f>
        <v>0.011162790697674419</v>
      </c>
    </row>
    <row r="178" spans="1:19" ht="12.75" customHeight="1">
      <c r="A178" s="197"/>
      <c r="B178" s="150">
        <v>8</v>
      </c>
      <c r="C178" s="166"/>
      <c r="D178" s="443" t="s">
        <v>313</v>
      </c>
      <c r="E178" s="443"/>
      <c r="F178" s="201">
        <v>164</v>
      </c>
      <c r="G178" s="202">
        <v>0</v>
      </c>
      <c r="H178" s="191">
        <v>0</v>
      </c>
      <c r="I178" s="191">
        <f>SUM(I179+I180+I181+I182+I183)</f>
        <v>32</v>
      </c>
      <c r="J178" s="128">
        <f>SUM(J179+J180+J181+J182+J183)</f>
        <v>39.9</v>
      </c>
      <c r="K178" s="128">
        <f>SUM(K179+K180+K181+K182+K183)</f>
        <v>0</v>
      </c>
      <c r="L178" s="128">
        <f>SUM(L179+L180+L181+L182+L183)</f>
        <v>15</v>
      </c>
      <c r="M178" s="128">
        <f>SUM(M179+M180+M181+M182+M183)</f>
        <v>40.85</v>
      </c>
      <c r="N178" s="123">
        <v>5</v>
      </c>
      <c r="O178" s="123">
        <v>10</v>
      </c>
      <c r="P178" s="123">
        <v>15</v>
      </c>
      <c r="Q178" s="123">
        <v>35</v>
      </c>
      <c r="R178" s="129">
        <f>SUM(Q178/M178)%</f>
        <v>0.008567931456548349</v>
      </c>
      <c r="S178" s="129">
        <f>SUM(M178/J178)%</f>
        <v>0.010238095238095239</v>
      </c>
    </row>
    <row r="179" spans="1:19" ht="26.25" customHeight="1">
      <c r="A179" s="192"/>
      <c r="B179" s="150"/>
      <c r="C179" s="166"/>
      <c r="D179" s="174"/>
      <c r="E179" s="169" t="s">
        <v>315</v>
      </c>
      <c r="F179" s="201">
        <v>165</v>
      </c>
      <c r="G179" s="202">
        <v>0</v>
      </c>
      <c r="H179" s="191">
        <v>0</v>
      </c>
      <c r="I179" s="191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f>L179-M179</f>
        <v>0</v>
      </c>
      <c r="O179" s="123">
        <f>M179-N179</f>
        <v>0</v>
      </c>
      <c r="P179" s="123">
        <f>N179-O179</f>
        <v>0</v>
      </c>
      <c r="Q179" s="123">
        <f>O179-P179</f>
        <v>0</v>
      </c>
      <c r="R179" s="129">
        <v>0</v>
      </c>
      <c r="S179" s="129">
        <v>0</v>
      </c>
    </row>
    <row r="180" spans="1:19" ht="25.5" customHeight="1">
      <c r="A180" s="197"/>
      <c r="B180" s="150"/>
      <c r="C180" s="166"/>
      <c r="D180" s="174"/>
      <c r="E180" s="169" t="s">
        <v>316</v>
      </c>
      <c r="F180" s="201">
        <v>166</v>
      </c>
      <c r="G180" s="202">
        <v>0</v>
      </c>
      <c r="H180" s="191">
        <v>0</v>
      </c>
      <c r="I180" s="191">
        <v>32</v>
      </c>
      <c r="J180" s="123">
        <v>21.76</v>
      </c>
      <c r="K180" s="123">
        <v>0</v>
      </c>
      <c r="L180" s="123">
        <v>15</v>
      </c>
      <c r="M180" s="132">
        <v>39.2</v>
      </c>
      <c r="N180" s="123">
        <v>5</v>
      </c>
      <c r="O180" s="123">
        <v>10</v>
      </c>
      <c r="P180" s="132">
        <v>15</v>
      </c>
      <c r="Q180" s="123">
        <v>35</v>
      </c>
      <c r="R180" s="129">
        <f>SUM(Q180/M180)%</f>
        <v>0.008928571428571428</v>
      </c>
      <c r="S180" s="129">
        <v>0</v>
      </c>
    </row>
    <row r="181" spans="1:19" ht="16.5" customHeight="1">
      <c r="A181" s="197"/>
      <c r="B181" s="150"/>
      <c r="C181" s="166"/>
      <c r="D181" s="174"/>
      <c r="E181" s="174" t="s">
        <v>319</v>
      </c>
      <c r="F181" s="201">
        <v>167</v>
      </c>
      <c r="G181" s="202">
        <v>0</v>
      </c>
      <c r="H181" s="191">
        <v>0</v>
      </c>
      <c r="I181" s="191">
        <v>0</v>
      </c>
      <c r="J181" s="123">
        <v>18.13</v>
      </c>
      <c r="K181" s="123">
        <v>0</v>
      </c>
      <c r="L181" s="123">
        <v>0</v>
      </c>
      <c r="M181" s="123">
        <v>1.65</v>
      </c>
      <c r="N181" s="123">
        <v>0</v>
      </c>
      <c r="O181" s="123">
        <v>0</v>
      </c>
      <c r="P181" s="123">
        <v>0</v>
      </c>
      <c r="Q181" s="123">
        <v>0</v>
      </c>
      <c r="R181" s="129">
        <v>0</v>
      </c>
      <c r="S181" s="129">
        <v>0</v>
      </c>
    </row>
    <row r="182" spans="1:19" ht="15.75" customHeight="1">
      <c r="A182" s="197"/>
      <c r="B182" s="150"/>
      <c r="C182" s="166"/>
      <c r="D182" s="174"/>
      <c r="E182" s="174" t="s">
        <v>320</v>
      </c>
      <c r="F182" s="201">
        <v>168</v>
      </c>
      <c r="G182" s="202">
        <v>0</v>
      </c>
      <c r="H182" s="191">
        <v>0</v>
      </c>
      <c r="I182" s="191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  <c r="P182" s="123">
        <v>0</v>
      </c>
      <c r="Q182" s="123">
        <v>0</v>
      </c>
      <c r="R182" s="129">
        <v>0</v>
      </c>
      <c r="S182" s="129">
        <v>0</v>
      </c>
    </row>
    <row r="183" spans="1:19" ht="15" customHeight="1">
      <c r="A183" s="198"/>
      <c r="B183" s="151"/>
      <c r="C183" s="152"/>
      <c r="D183" s="153"/>
      <c r="E183" s="153" t="s">
        <v>324</v>
      </c>
      <c r="F183" s="154">
        <v>169</v>
      </c>
      <c r="G183" s="155">
        <v>0</v>
      </c>
      <c r="H183" s="156">
        <v>0</v>
      </c>
      <c r="I183" s="156">
        <v>0</v>
      </c>
      <c r="J183" s="142">
        <v>0.01</v>
      </c>
      <c r="K183" s="142">
        <v>0</v>
      </c>
      <c r="L183" s="142">
        <v>0</v>
      </c>
      <c r="M183" s="142">
        <v>0</v>
      </c>
      <c r="N183" s="142">
        <v>0</v>
      </c>
      <c r="O183" s="142">
        <v>0</v>
      </c>
      <c r="P183" s="142">
        <v>0</v>
      </c>
      <c r="Q183" s="142">
        <v>0</v>
      </c>
      <c r="R183" s="129">
        <v>0</v>
      </c>
      <c r="S183" s="129">
        <v>0</v>
      </c>
    </row>
    <row r="184" spans="1:19" ht="36">
      <c r="A184" s="199"/>
      <c r="B184" s="157">
        <v>9</v>
      </c>
      <c r="C184" s="158"/>
      <c r="D184" s="158"/>
      <c r="E184" s="159" t="s">
        <v>380</v>
      </c>
      <c r="F184" s="160">
        <v>170</v>
      </c>
      <c r="G184" s="202"/>
      <c r="H184" s="202"/>
      <c r="I184" s="213"/>
      <c r="J184" s="128">
        <v>0</v>
      </c>
      <c r="K184" s="128">
        <v>0</v>
      </c>
      <c r="L184" s="128">
        <v>0</v>
      </c>
      <c r="M184" s="128">
        <v>0</v>
      </c>
      <c r="N184" s="128">
        <v>0</v>
      </c>
      <c r="O184" s="128">
        <v>0</v>
      </c>
      <c r="P184" s="128">
        <v>0</v>
      </c>
      <c r="Q184" s="128">
        <v>0</v>
      </c>
      <c r="R184" s="129">
        <v>0</v>
      </c>
      <c r="S184" s="129">
        <v>0</v>
      </c>
    </row>
    <row r="185" spans="1:14" ht="3" customHeight="1">
      <c r="A185" s="33"/>
      <c r="B185" s="33"/>
      <c r="C185" s="448"/>
      <c r="D185" s="448"/>
      <c r="E185" s="448"/>
      <c r="F185" s="34"/>
      <c r="G185" s="97"/>
      <c r="H185" s="97"/>
      <c r="I185" s="97"/>
      <c r="J185" s="97"/>
      <c r="K185" s="97"/>
      <c r="L185" s="97"/>
      <c r="M185" s="112"/>
      <c r="N185" s="112"/>
    </row>
    <row r="186" spans="1:19" ht="15.75" customHeight="1">
      <c r="A186" s="446"/>
      <c r="B186" s="446"/>
      <c r="C186" s="164"/>
      <c r="D186" s="164"/>
      <c r="E186" s="164" t="s">
        <v>408</v>
      </c>
      <c r="F186" s="164"/>
      <c r="G186" s="80"/>
      <c r="H186" s="80"/>
      <c r="I186" s="165"/>
      <c r="J186" s="165"/>
      <c r="K186" s="165"/>
      <c r="L186" s="164" t="s">
        <v>403</v>
      </c>
      <c r="M186" s="80"/>
      <c r="N186" s="165"/>
      <c r="O186" s="165"/>
      <c r="P186" s="350" t="s">
        <v>365</v>
      </c>
      <c r="Q186" s="350"/>
      <c r="R186" s="350"/>
      <c r="S186" s="350"/>
    </row>
    <row r="187" spans="1:19" ht="15.75" customHeight="1">
      <c r="A187" s="30"/>
      <c r="B187" s="30"/>
      <c r="C187" s="80"/>
      <c r="D187" s="80"/>
      <c r="E187" s="91" t="s">
        <v>400</v>
      </c>
      <c r="F187" s="91"/>
      <c r="G187" s="80"/>
      <c r="H187" s="80"/>
      <c r="I187" s="165"/>
      <c r="J187" s="165"/>
      <c r="K187" s="165"/>
      <c r="L187" s="91" t="s">
        <v>402</v>
      </c>
      <c r="M187" s="80"/>
      <c r="N187" s="165"/>
      <c r="O187" s="165"/>
      <c r="P187" s="343" t="s">
        <v>364</v>
      </c>
      <c r="Q187" s="343"/>
      <c r="R187" s="343"/>
      <c r="S187" s="343"/>
    </row>
    <row r="188" spans="1:19" ht="18.75" customHeight="1">
      <c r="A188" s="30"/>
      <c r="B188" s="30"/>
      <c r="C188" s="80"/>
      <c r="D188" s="80"/>
      <c r="E188" s="91" t="s">
        <v>399</v>
      </c>
      <c r="F188" s="91"/>
      <c r="G188" s="80"/>
      <c r="H188" s="80"/>
      <c r="I188" s="165"/>
      <c r="J188" s="165"/>
      <c r="K188" s="165"/>
      <c r="L188" s="165"/>
      <c r="M188" s="165"/>
      <c r="N188" s="165"/>
      <c r="O188" s="165"/>
      <c r="P188" s="344" t="s">
        <v>387</v>
      </c>
      <c r="Q188" s="344"/>
      <c r="R188" s="344"/>
      <c r="S188" s="344"/>
    </row>
    <row r="189" spans="1:15" ht="15.75">
      <c r="A189" s="30"/>
      <c r="B189" s="30"/>
      <c r="C189" s="395"/>
      <c r="D189" s="395"/>
      <c r="E189" s="334" t="s">
        <v>401</v>
      </c>
      <c r="F189" s="334"/>
      <c r="G189" s="91"/>
      <c r="H189" s="91"/>
      <c r="I189" s="165"/>
      <c r="J189" s="165"/>
      <c r="K189" s="165"/>
      <c r="L189" s="165"/>
      <c r="M189" s="165"/>
      <c r="N189" s="165"/>
      <c r="O189" s="165"/>
    </row>
    <row r="190" spans="1:15" ht="15.75">
      <c r="A190" s="30"/>
      <c r="B190" s="30"/>
      <c r="C190" s="114"/>
      <c r="D190" s="91"/>
      <c r="E190" s="114"/>
      <c r="F190" s="91"/>
      <c r="G190" s="91"/>
      <c r="H190" s="91"/>
      <c r="I190" s="165"/>
      <c r="J190" s="165"/>
      <c r="K190" s="165"/>
      <c r="L190" s="165"/>
      <c r="M190" s="165"/>
      <c r="N190" s="165"/>
      <c r="O190" s="165"/>
    </row>
    <row r="191" spans="1:15" ht="12.75" customHeight="1">
      <c r="A191" s="30"/>
      <c r="B191" s="30"/>
      <c r="C191" s="30"/>
      <c r="D191" s="30"/>
      <c r="E191" s="4"/>
      <c r="F191" s="3"/>
      <c r="G191" s="29"/>
      <c r="H191" s="29"/>
      <c r="I191" s="165"/>
      <c r="J191" s="165"/>
      <c r="K191" s="165"/>
      <c r="L191" s="165"/>
      <c r="M191" s="165"/>
      <c r="N191" s="165"/>
      <c r="O191" s="165"/>
    </row>
    <row r="192" spans="9:15" ht="12.75" customHeight="1">
      <c r="I192" s="165"/>
      <c r="J192" s="165"/>
      <c r="K192" s="165"/>
      <c r="L192" s="165"/>
      <c r="M192" s="165"/>
      <c r="N192" s="165"/>
      <c r="O192" s="165"/>
    </row>
    <row r="193" spans="9:15" ht="12.75" customHeight="1">
      <c r="I193" s="165"/>
      <c r="J193" s="165"/>
      <c r="K193" s="165"/>
      <c r="L193" s="165"/>
      <c r="M193" s="165"/>
      <c r="N193" s="165"/>
      <c r="O193" s="165"/>
    </row>
    <row r="194" spans="9:15" ht="12.75" customHeight="1">
      <c r="I194" s="165"/>
      <c r="J194" s="165"/>
      <c r="K194" s="165"/>
      <c r="L194" s="165"/>
      <c r="M194" s="165"/>
      <c r="N194" s="165"/>
      <c r="O194" s="165"/>
    </row>
    <row r="195" spans="9:15" ht="12.75" customHeight="1">
      <c r="I195" s="165"/>
      <c r="J195" s="165"/>
      <c r="K195" s="165"/>
      <c r="L195" s="165"/>
      <c r="M195" s="165"/>
      <c r="N195" s="165"/>
      <c r="O195" s="165"/>
    </row>
  </sheetData>
  <sheetProtection/>
  <mergeCells count="144">
    <mergeCell ref="D158:E158"/>
    <mergeCell ref="D159:E159"/>
    <mergeCell ref="D101:E101"/>
    <mergeCell ref="D105:E105"/>
    <mergeCell ref="D106:E106"/>
    <mergeCell ref="D112:E112"/>
    <mergeCell ref="D141:E141"/>
    <mergeCell ref="D138:E138"/>
    <mergeCell ref="D151:E151"/>
    <mergeCell ref="D104:E104"/>
    <mergeCell ref="D111:E111"/>
    <mergeCell ref="C118:C124"/>
    <mergeCell ref="R10:R11"/>
    <mergeCell ref="D132:E132"/>
    <mergeCell ref="D127:E127"/>
    <mergeCell ref="D128:E128"/>
    <mergeCell ref="D124:E124"/>
    <mergeCell ref="D103:E103"/>
    <mergeCell ref="A6:Q6"/>
    <mergeCell ref="B7:Q7"/>
    <mergeCell ref="D126:E126"/>
    <mergeCell ref="D131:E131"/>
    <mergeCell ref="A10:C12"/>
    <mergeCell ref="A43:A158"/>
    <mergeCell ref="B44:B141"/>
    <mergeCell ref="C44:E44"/>
    <mergeCell ref="D45:E45"/>
    <mergeCell ref="C102:C104"/>
    <mergeCell ref="D178:E178"/>
    <mergeCell ref="I2:N2"/>
    <mergeCell ref="K10:M10"/>
    <mergeCell ref="M11:M12"/>
    <mergeCell ref="D125:E125"/>
    <mergeCell ref="N10:Q10"/>
    <mergeCell ref="D102:E102"/>
    <mergeCell ref="D115:E115"/>
    <mergeCell ref="D116:E116"/>
    <mergeCell ref="D10:E12"/>
    <mergeCell ref="D154:E154"/>
    <mergeCell ref="A186:B186"/>
    <mergeCell ref="A166:A176"/>
    <mergeCell ref="D166:E166"/>
    <mergeCell ref="D167:E167"/>
    <mergeCell ref="D168:E168"/>
    <mergeCell ref="D169:E169"/>
    <mergeCell ref="C185:E185"/>
    <mergeCell ref="D170:E170"/>
    <mergeCell ref="D171:E171"/>
    <mergeCell ref="D114:E114"/>
    <mergeCell ref="D129:E129"/>
    <mergeCell ref="D130:E130"/>
    <mergeCell ref="D150:E150"/>
    <mergeCell ref="D136:E136"/>
    <mergeCell ref="C133:E133"/>
    <mergeCell ref="D172:E172"/>
    <mergeCell ref="D177:E177"/>
    <mergeCell ref="D118:E118"/>
    <mergeCell ref="D121:E121"/>
    <mergeCell ref="D162:E162"/>
    <mergeCell ref="D163:E163"/>
    <mergeCell ref="D137:E137"/>
    <mergeCell ref="D164:E164"/>
    <mergeCell ref="D134:E134"/>
    <mergeCell ref="D165:E165"/>
    <mergeCell ref="B151:B157"/>
    <mergeCell ref="D157:E157"/>
    <mergeCell ref="D109:E109"/>
    <mergeCell ref="D110:E110"/>
    <mergeCell ref="C127:C132"/>
    <mergeCell ref="D135:E135"/>
    <mergeCell ref="D140:E140"/>
    <mergeCell ref="D139:E139"/>
    <mergeCell ref="D117:E117"/>
    <mergeCell ref="D113:E113"/>
    <mergeCell ref="D100:E100"/>
    <mergeCell ref="D60:E60"/>
    <mergeCell ref="D95:E95"/>
    <mergeCell ref="D96:E96"/>
    <mergeCell ref="D97:E97"/>
    <mergeCell ref="D76:E76"/>
    <mergeCell ref="D82:E82"/>
    <mergeCell ref="D91:E91"/>
    <mergeCell ref="C92:E92"/>
    <mergeCell ref="D93:E93"/>
    <mergeCell ref="D98:E98"/>
    <mergeCell ref="C99:E99"/>
    <mergeCell ref="D94:E94"/>
    <mergeCell ref="D81:E81"/>
    <mergeCell ref="D40:E40"/>
    <mergeCell ref="D61:E61"/>
    <mergeCell ref="D63:E63"/>
    <mergeCell ref="D70:E70"/>
    <mergeCell ref="D75:E75"/>
    <mergeCell ref="C43:E43"/>
    <mergeCell ref="D77:E77"/>
    <mergeCell ref="D78:E78"/>
    <mergeCell ref="D79:E79"/>
    <mergeCell ref="D80:E80"/>
    <mergeCell ref="D59:E59"/>
    <mergeCell ref="D50:E50"/>
    <mergeCell ref="D52:E52"/>
    <mergeCell ref="D51:E51"/>
    <mergeCell ref="D53:E53"/>
    <mergeCell ref="D54:E54"/>
    <mergeCell ref="D55:E55"/>
    <mergeCell ref="D58:E58"/>
    <mergeCell ref="B13:C13"/>
    <mergeCell ref="D13:E13"/>
    <mergeCell ref="D14:E14"/>
    <mergeCell ref="D41:E41"/>
    <mergeCell ref="B36:B40"/>
    <mergeCell ref="D22:E22"/>
    <mergeCell ref="C23:C24"/>
    <mergeCell ref="D25:E25"/>
    <mergeCell ref="D26:E26"/>
    <mergeCell ref="D47:E47"/>
    <mergeCell ref="D36:E36"/>
    <mergeCell ref="D37:E37"/>
    <mergeCell ref="D38:E38"/>
    <mergeCell ref="D39:E39"/>
    <mergeCell ref="D46:E46"/>
    <mergeCell ref="B42:E42"/>
    <mergeCell ref="A15:A41"/>
    <mergeCell ref="D15:E15"/>
    <mergeCell ref="B16:B26"/>
    <mergeCell ref="D16:E16"/>
    <mergeCell ref="D21:E21"/>
    <mergeCell ref="D27:E27"/>
    <mergeCell ref="D35:E35"/>
    <mergeCell ref="E8:N8"/>
    <mergeCell ref="G10:I10"/>
    <mergeCell ref="G11:H11"/>
    <mergeCell ref="I11:I12"/>
    <mergeCell ref="K11:L11"/>
    <mergeCell ref="F10:F12"/>
    <mergeCell ref="J10:J12"/>
    <mergeCell ref="N11:Q11"/>
    <mergeCell ref="A9:S9"/>
    <mergeCell ref="S10:S11"/>
    <mergeCell ref="P186:S186"/>
    <mergeCell ref="P187:S187"/>
    <mergeCell ref="P188:S188"/>
    <mergeCell ref="C189:D189"/>
    <mergeCell ref="E189:F189"/>
  </mergeCells>
  <printOptions horizontalCentered="1" verticalCentered="1"/>
  <pageMargins left="0.7086614173228347" right="0.7086614173228347" top="0.15748031496062992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Petronela Jurcovan</cp:lastModifiedBy>
  <cp:lastPrinted>2017-04-19T13:20:40Z</cp:lastPrinted>
  <dcterms:created xsi:type="dcterms:W3CDTF">2011-11-22T11:53:52Z</dcterms:created>
  <dcterms:modified xsi:type="dcterms:W3CDTF">2017-04-20T09:08:24Z</dcterms:modified>
  <cp:category/>
  <cp:version/>
  <cp:contentType/>
  <cp:contentStatus/>
</cp:coreProperties>
</file>